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oeg\Dropbox\Privat\"/>
    </mc:Choice>
  </mc:AlternateContent>
  <xr:revisionPtr revIDLastSave="0" documentId="13_ncr:1_{107EEA06-4810-47E8-9009-AD175EF1D2C2}" xr6:coauthVersionLast="40" xr6:coauthVersionMax="40" xr10:uidLastSave="{00000000-0000-0000-0000-000000000000}"/>
  <bookViews>
    <workbookView xWindow="0" yWindow="0" windowWidth="28800" windowHeight="12225" tabRatio="599" xr2:uid="{00000000-000D-0000-FFFF-FFFF00000000}"/>
  </bookViews>
  <sheets>
    <sheet name="Gesamtrangliste" sheetId="11" r:id="rId1"/>
    <sheet name="Punkteverteilung" sheetId="35" r:id="rId2"/>
  </sheets>
  <calcPr calcId="181029"/>
</workbook>
</file>

<file path=xl/calcChain.xml><?xml version="1.0" encoding="utf-8"?>
<calcChain xmlns="http://schemas.openxmlformats.org/spreadsheetml/2006/main">
  <c r="N195" i="11" l="1"/>
  <c r="CL158" i="11"/>
  <c r="CK158" i="11" s="1"/>
  <c r="CJ158" i="11" s="1"/>
  <c r="CI158" i="11" s="1"/>
  <c r="CH158" i="11" s="1"/>
  <c r="CG158" i="11" s="1"/>
  <c r="CL156" i="11"/>
  <c r="CK156" i="11" s="1"/>
  <c r="CJ156" i="11" s="1"/>
  <c r="CI156" i="11" s="1"/>
  <c r="CH156" i="11" s="1"/>
  <c r="CG156" i="11" s="1"/>
  <c r="H233" i="11"/>
  <c r="H232" i="11"/>
  <c r="H235" i="11"/>
  <c r="H236" i="11"/>
  <c r="G218" i="11"/>
  <c r="I5" i="11"/>
  <c r="J5" i="11"/>
  <c r="K5" i="11"/>
  <c r="I7" i="11"/>
  <c r="J7" i="11"/>
  <c r="K7" i="11"/>
  <c r="I8" i="11"/>
  <c r="J8" i="11"/>
  <c r="K8" i="11"/>
  <c r="I10" i="11"/>
  <c r="J10" i="11"/>
  <c r="K10" i="11"/>
  <c r="I9" i="11"/>
  <c r="J9" i="11"/>
  <c r="K9" i="11"/>
  <c r="I11" i="11"/>
  <c r="J11" i="11"/>
  <c r="K11" i="11"/>
  <c r="I6" i="11"/>
  <c r="J6" i="11"/>
  <c r="K6" i="11"/>
  <c r="I18" i="11"/>
  <c r="J18" i="11"/>
  <c r="K18" i="11"/>
  <c r="I20" i="11"/>
  <c r="J20" i="11"/>
  <c r="K20" i="11"/>
  <c r="I13" i="11"/>
  <c r="J13" i="11"/>
  <c r="K13" i="11"/>
  <c r="I15" i="11"/>
  <c r="J15" i="11"/>
  <c r="K15" i="11"/>
  <c r="I17" i="11"/>
  <c r="J17" i="11"/>
  <c r="K17" i="11"/>
  <c r="I21" i="11"/>
  <c r="J21" i="11"/>
  <c r="K21" i="11"/>
  <c r="I16" i="11"/>
  <c r="J16" i="11"/>
  <c r="K16" i="11"/>
  <c r="I14" i="11"/>
  <c r="J14" i="11"/>
  <c r="K14" i="11"/>
  <c r="I30" i="11"/>
  <c r="J30" i="11"/>
  <c r="K30" i="11"/>
  <c r="I28" i="11"/>
  <c r="J28" i="11"/>
  <c r="K28" i="11"/>
  <c r="I12" i="11"/>
  <c r="J12" i="11"/>
  <c r="K12" i="11"/>
  <c r="I19" i="11"/>
  <c r="J19" i="11"/>
  <c r="K19" i="11"/>
  <c r="I24" i="11"/>
  <c r="J24" i="11"/>
  <c r="K24" i="11"/>
  <c r="I31" i="11"/>
  <c r="J31" i="11"/>
  <c r="K31" i="11"/>
  <c r="I22" i="11"/>
  <c r="J22" i="11"/>
  <c r="K22" i="11"/>
  <c r="I23" i="11"/>
  <c r="J23" i="11"/>
  <c r="K23" i="11"/>
  <c r="I35" i="11"/>
  <c r="J35" i="11"/>
  <c r="K35" i="11"/>
  <c r="I38" i="11"/>
  <c r="J38" i="11"/>
  <c r="K38" i="11"/>
  <c r="I39" i="11"/>
  <c r="J39" i="11"/>
  <c r="K39" i="11"/>
  <c r="I32" i="11"/>
  <c r="J32" i="11"/>
  <c r="K32" i="11"/>
  <c r="I34" i="11"/>
  <c r="J34" i="11"/>
  <c r="K34" i="11"/>
  <c r="I37" i="11"/>
  <c r="J37" i="11"/>
  <c r="K37" i="11"/>
  <c r="I42" i="11"/>
  <c r="J42" i="11"/>
  <c r="K42" i="11"/>
  <c r="I33" i="11"/>
  <c r="J33" i="11"/>
  <c r="K33" i="11"/>
  <c r="I29" i="11"/>
  <c r="J29" i="11"/>
  <c r="K29" i="11"/>
  <c r="I27" i="11"/>
  <c r="J27" i="11"/>
  <c r="K27" i="11"/>
  <c r="I40" i="11"/>
  <c r="J40" i="11"/>
  <c r="K40" i="11"/>
  <c r="I36" i="11"/>
  <c r="J36" i="11"/>
  <c r="K36" i="11"/>
  <c r="I26" i="11"/>
  <c r="J26" i="11"/>
  <c r="K26" i="11"/>
  <c r="I43" i="11"/>
  <c r="J43" i="11"/>
  <c r="K43" i="11"/>
  <c r="I25" i="11"/>
  <c r="J25" i="11"/>
  <c r="K25" i="11"/>
  <c r="I47" i="11"/>
  <c r="J47" i="11"/>
  <c r="K47" i="11"/>
  <c r="I48" i="11"/>
  <c r="J48" i="11"/>
  <c r="K48" i="11"/>
  <c r="I49" i="11"/>
  <c r="J49" i="11"/>
  <c r="K49" i="11"/>
  <c r="I41" i="11"/>
  <c r="J41" i="11"/>
  <c r="K41" i="11"/>
  <c r="I50" i="11"/>
  <c r="J50" i="11"/>
  <c r="K50" i="11"/>
  <c r="I51" i="11"/>
  <c r="J51" i="11"/>
  <c r="K51" i="11"/>
  <c r="I52" i="11"/>
  <c r="J52" i="11"/>
  <c r="K52" i="11"/>
  <c r="I44" i="11"/>
  <c r="J44" i="11"/>
  <c r="K44" i="11"/>
  <c r="I53" i="11"/>
  <c r="J53" i="11"/>
  <c r="K53" i="11"/>
  <c r="I54" i="11"/>
  <c r="J54" i="11"/>
  <c r="K54" i="11"/>
  <c r="I55" i="11"/>
  <c r="J55" i="11"/>
  <c r="K55" i="11"/>
  <c r="I45" i="11"/>
  <c r="J45" i="11"/>
  <c r="K45" i="11"/>
  <c r="I56" i="11"/>
  <c r="J56" i="11"/>
  <c r="K56" i="11"/>
  <c r="I57" i="11"/>
  <c r="J57" i="11"/>
  <c r="K57" i="11"/>
  <c r="I58" i="11"/>
  <c r="J58" i="11"/>
  <c r="K58" i="11"/>
  <c r="I59" i="11"/>
  <c r="J59" i="11"/>
  <c r="K59" i="11"/>
  <c r="I60" i="11"/>
  <c r="J60" i="11"/>
  <c r="K60" i="11"/>
  <c r="I61" i="11"/>
  <c r="J61" i="11"/>
  <c r="K61" i="11"/>
  <c r="I62" i="11"/>
  <c r="J62" i="11"/>
  <c r="K62" i="11"/>
  <c r="I63" i="11"/>
  <c r="J63" i="11"/>
  <c r="K63" i="11"/>
  <c r="I64" i="11"/>
  <c r="J64" i="11"/>
  <c r="K64" i="11"/>
  <c r="I65" i="11"/>
  <c r="J65" i="11"/>
  <c r="K65" i="11"/>
  <c r="I66" i="11"/>
  <c r="J66" i="11"/>
  <c r="K66" i="11"/>
  <c r="I46" i="11"/>
  <c r="J46" i="11"/>
  <c r="K46" i="11"/>
  <c r="I67" i="11"/>
  <c r="J67" i="11"/>
  <c r="K67" i="11"/>
  <c r="I68" i="11"/>
  <c r="J68" i="11"/>
  <c r="K68" i="11"/>
  <c r="I69" i="11"/>
  <c r="J69" i="11"/>
  <c r="K69" i="11"/>
  <c r="I70" i="11"/>
  <c r="J70" i="11"/>
  <c r="K70" i="11"/>
  <c r="I71" i="11"/>
  <c r="J71" i="11"/>
  <c r="K71" i="11"/>
  <c r="I72" i="11"/>
  <c r="J72" i="11"/>
  <c r="K72" i="11"/>
  <c r="I73" i="11"/>
  <c r="J73" i="11"/>
  <c r="K73" i="11"/>
  <c r="I74" i="11"/>
  <c r="J74" i="11"/>
  <c r="K74" i="11"/>
  <c r="I75" i="11"/>
  <c r="J75" i="11"/>
  <c r="K75" i="11"/>
  <c r="I76" i="11"/>
  <c r="J76" i="11"/>
  <c r="K76" i="11"/>
  <c r="I77" i="11"/>
  <c r="J77" i="11"/>
  <c r="K77" i="11"/>
  <c r="I78" i="11"/>
  <c r="J78" i="11"/>
  <c r="K78" i="11"/>
  <c r="I79" i="11"/>
  <c r="J79" i="11"/>
  <c r="K79" i="11"/>
  <c r="I80" i="11"/>
  <c r="J80" i="11"/>
  <c r="K80" i="11"/>
  <c r="I81" i="11"/>
  <c r="J81" i="11"/>
  <c r="K81" i="11"/>
  <c r="I82" i="11"/>
  <c r="J82" i="11"/>
  <c r="K82" i="11"/>
  <c r="I83" i="11"/>
  <c r="J83" i="11"/>
  <c r="K83" i="11"/>
  <c r="I84" i="11"/>
  <c r="J84" i="11"/>
  <c r="K84" i="11"/>
  <c r="I85" i="11"/>
  <c r="J85" i="11"/>
  <c r="K85" i="11"/>
  <c r="I86" i="11"/>
  <c r="J86" i="11"/>
  <c r="K86" i="11"/>
  <c r="I87" i="11"/>
  <c r="J87" i="11"/>
  <c r="K87" i="11"/>
  <c r="I88" i="11"/>
  <c r="J88" i="11"/>
  <c r="K88" i="11"/>
  <c r="I89" i="11"/>
  <c r="J89" i="11"/>
  <c r="K89" i="11"/>
  <c r="I90" i="11"/>
  <c r="J90" i="11"/>
  <c r="K90" i="11"/>
  <c r="I91" i="11"/>
  <c r="J91" i="11"/>
  <c r="K91" i="11"/>
  <c r="I92" i="11"/>
  <c r="J92" i="11"/>
  <c r="K92" i="11"/>
  <c r="I93" i="11"/>
  <c r="J93" i="11"/>
  <c r="K93" i="11"/>
  <c r="I94" i="11"/>
  <c r="J94" i="11"/>
  <c r="K94" i="11"/>
  <c r="I95" i="11"/>
  <c r="J95" i="11"/>
  <c r="K95" i="11"/>
  <c r="I96" i="11"/>
  <c r="J96" i="11"/>
  <c r="K96" i="11"/>
  <c r="I97" i="11"/>
  <c r="J97" i="11"/>
  <c r="K97" i="11"/>
  <c r="I98" i="11"/>
  <c r="J98" i="11"/>
  <c r="K98" i="11"/>
  <c r="I99" i="11"/>
  <c r="J99" i="11"/>
  <c r="K99" i="11"/>
  <c r="I100" i="11"/>
  <c r="J100" i="11"/>
  <c r="K100" i="11"/>
  <c r="I101" i="11"/>
  <c r="J101" i="11"/>
  <c r="K101" i="11"/>
  <c r="I102" i="11"/>
  <c r="J102" i="11"/>
  <c r="K102" i="11"/>
  <c r="I103" i="11"/>
  <c r="J103" i="11"/>
  <c r="K103" i="11"/>
  <c r="I104" i="11"/>
  <c r="J104" i="11"/>
  <c r="K104" i="11"/>
  <c r="I105" i="11"/>
  <c r="J105" i="11"/>
  <c r="K105" i="11"/>
  <c r="I106" i="11"/>
  <c r="J106" i="11"/>
  <c r="K106" i="11"/>
  <c r="I107" i="11"/>
  <c r="J107" i="11"/>
  <c r="K107" i="11"/>
  <c r="I108" i="11"/>
  <c r="J108" i="11"/>
  <c r="K108" i="11"/>
  <c r="I109" i="11"/>
  <c r="J109" i="11"/>
  <c r="K109" i="11"/>
  <c r="I110" i="11"/>
  <c r="J110" i="11"/>
  <c r="K110" i="11"/>
  <c r="I111" i="11"/>
  <c r="J111" i="11"/>
  <c r="K111" i="11"/>
  <c r="I112" i="11"/>
  <c r="J112" i="11"/>
  <c r="K112" i="11"/>
  <c r="I113" i="11"/>
  <c r="J113" i="11"/>
  <c r="K113" i="11"/>
  <c r="I114" i="11"/>
  <c r="J114" i="11"/>
  <c r="K114" i="11"/>
  <c r="I115" i="11"/>
  <c r="J115" i="11"/>
  <c r="K115" i="11"/>
  <c r="I116" i="11"/>
  <c r="J116" i="11"/>
  <c r="K116" i="11"/>
  <c r="I117" i="11"/>
  <c r="J117" i="11"/>
  <c r="K117" i="11"/>
  <c r="I118" i="11"/>
  <c r="J118" i="11"/>
  <c r="K118" i="11"/>
  <c r="I119" i="11"/>
  <c r="J119" i="11"/>
  <c r="K119" i="11"/>
  <c r="I120" i="11"/>
  <c r="J120" i="11"/>
  <c r="K120" i="11"/>
  <c r="I121" i="11"/>
  <c r="J121" i="11"/>
  <c r="K121" i="11"/>
  <c r="I122" i="11"/>
  <c r="J122" i="11"/>
  <c r="K122" i="11"/>
  <c r="I123" i="11"/>
  <c r="J123" i="11"/>
  <c r="K123" i="11"/>
  <c r="I124" i="11"/>
  <c r="J124" i="11"/>
  <c r="K124" i="11"/>
  <c r="I125" i="11"/>
  <c r="J125" i="11"/>
  <c r="K125" i="11"/>
  <c r="I126" i="11"/>
  <c r="J126" i="11"/>
  <c r="K126" i="11"/>
  <c r="I127" i="11"/>
  <c r="J127" i="11"/>
  <c r="K127" i="11"/>
  <c r="I128" i="11"/>
  <c r="J128" i="11"/>
  <c r="K128" i="11"/>
  <c r="I129" i="11"/>
  <c r="J129" i="11"/>
  <c r="K129" i="11"/>
  <c r="I130" i="11"/>
  <c r="J130" i="11"/>
  <c r="K130" i="11"/>
  <c r="I131" i="11"/>
  <c r="J131" i="11"/>
  <c r="K131" i="11"/>
  <c r="I132" i="11"/>
  <c r="J132" i="11"/>
  <c r="K132" i="11"/>
  <c r="I133" i="11"/>
  <c r="J133" i="11"/>
  <c r="K133" i="11"/>
  <c r="I134" i="11"/>
  <c r="J134" i="11"/>
  <c r="K134" i="11"/>
  <c r="I135" i="11"/>
  <c r="J135" i="11"/>
  <c r="K135" i="11"/>
  <c r="I136" i="11"/>
  <c r="J136" i="11"/>
  <c r="K136" i="11"/>
  <c r="I137" i="11"/>
  <c r="J137" i="11"/>
  <c r="K137" i="11"/>
  <c r="I138" i="11"/>
  <c r="J138" i="11"/>
  <c r="K138" i="11"/>
  <c r="I139" i="11"/>
  <c r="J139" i="11"/>
  <c r="K139" i="11"/>
  <c r="I140" i="11"/>
  <c r="J140" i="11"/>
  <c r="K140" i="11"/>
  <c r="I141" i="11"/>
  <c r="J141" i="11"/>
  <c r="K141" i="11"/>
  <c r="I142" i="11"/>
  <c r="J142" i="11"/>
  <c r="K142" i="11"/>
  <c r="I143" i="11"/>
  <c r="J143" i="11"/>
  <c r="K143" i="11"/>
  <c r="I144" i="11"/>
  <c r="J144" i="11"/>
  <c r="K144" i="11"/>
  <c r="I145" i="11"/>
  <c r="J145" i="11"/>
  <c r="K145" i="11"/>
  <c r="I146" i="11"/>
  <c r="J146" i="11"/>
  <c r="K146" i="11"/>
  <c r="I147" i="11"/>
  <c r="J147" i="11"/>
  <c r="K147" i="11"/>
  <c r="I148" i="11"/>
  <c r="J148" i="11"/>
  <c r="K148" i="11"/>
  <c r="I149" i="11"/>
  <c r="J149" i="11"/>
  <c r="K149" i="11"/>
  <c r="I150" i="11"/>
  <c r="J150" i="11"/>
  <c r="K150" i="11"/>
  <c r="I151" i="11"/>
  <c r="J151" i="11"/>
  <c r="K151" i="11"/>
  <c r="I152" i="11"/>
  <c r="J152" i="11"/>
  <c r="K152" i="11"/>
  <c r="K4" i="11"/>
  <c r="J4" i="11"/>
  <c r="I4" i="11"/>
  <c r="H5" i="11"/>
  <c r="H7" i="11"/>
  <c r="H8" i="11"/>
  <c r="H10" i="11"/>
  <c r="H9" i="11"/>
  <c r="H11" i="11"/>
  <c r="H6" i="11"/>
  <c r="H18" i="11"/>
  <c r="H20" i="11"/>
  <c r="H13" i="11"/>
  <c r="H15" i="11"/>
  <c r="H17" i="11"/>
  <c r="H21" i="11"/>
  <c r="H16" i="11"/>
  <c r="H14" i="11"/>
  <c r="H30" i="11"/>
  <c r="H28" i="11"/>
  <c r="H12" i="11"/>
  <c r="H19" i="11"/>
  <c r="H24" i="11"/>
  <c r="H31" i="11"/>
  <c r="H22" i="11"/>
  <c r="H23" i="11"/>
  <c r="H35" i="11"/>
  <c r="H38" i="11"/>
  <c r="H39" i="11"/>
  <c r="H32" i="11"/>
  <c r="H34" i="11"/>
  <c r="H37" i="11"/>
  <c r="H42" i="11"/>
  <c r="H33" i="11"/>
  <c r="H29" i="11"/>
  <c r="H27" i="11"/>
  <c r="H40" i="11"/>
  <c r="H36" i="11"/>
  <c r="H26" i="11"/>
  <c r="H43" i="11"/>
  <c r="H25" i="11"/>
  <c r="H47" i="11"/>
  <c r="H48" i="11"/>
  <c r="H49" i="11"/>
  <c r="H41" i="11"/>
  <c r="H50" i="11"/>
  <c r="H51" i="11"/>
  <c r="H52" i="11"/>
  <c r="H44" i="11"/>
  <c r="H53" i="11"/>
  <c r="H54" i="11"/>
  <c r="H55" i="11"/>
  <c r="H45" i="11"/>
  <c r="H56" i="11"/>
  <c r="H57" i="11"/>
  <c r="H58" i="11"/>
  <c r="H59" i="11"/>
  <c r="H60" i="11"/>
  <c r="H61" i="11"/>
  <c r="H62" i="11"/>
  <c r="H63" i="11"/>
  <c r="H64" i="11"/>
  <c r="H65" i="11"/>
  <c r="H66" i="11"/>
  <c r="H4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H124" i="11"/>
  <c r="H125" i="11"/>
  <c r="H126" i="11"/>
  <c r="H127" i="11"/>
  <c r="H128" i="11"/>
  <c r="H129" i="11"/>
  <c r="H130" i="11"/>
  <c r="H131" i="11"/>
  <c r="H132" i="11"/>
  <c r="H133" i="11"/>
  <c r="H134" i="11"/>
  <c r="H135" i="11"/>
  <c r="H136" i="11"/>
  <c r="H137" i="11"/>
  <c r="H138" i="11"/>
  <c r="H139" i="11"/>
  <c r="H140" i="11"/>
  <c r="H141" i="11"/>
  <c r="H142" i="11"/>
  <c r="H143" i="11"/>
  <c r="H144" i="11"/>
  <c r="H145" i="11"/>
  <c r="H146" i="11"/>
  <c r="H147" i="11"/>
  <c r="H148" i="11"/>
  <c r="H149" i="11"/>
  <c r="H150" i="11"/>
  <c r="H151" i="11"/>
  <c r="H152" i="11"/>
  <c r="H4" i="11"/>
  <c r="K154" i="11"/>
  <c r="E153" i="11"/>
  <c r="D154" i="11"/>
  <c r="F5" i="11"/>
  <c r="F7" i="11"/>
  <c r="F8" i="11"/>
  <c r="F10" i="11"/>
  <c r="F9" i="11"/>
  <c r="F11" i="11"/>
  <c r="F6" i="11"/>
  <c r="F18" i="11"/>
  <c r="F20" i="11"/>
  <c r="F13" i="11"/>
  <c r="F15" i="11"/>
  <c r="F17" i="11"/>
  <c r="F21" i="11"/>
  <c r="F16" i="11"/>
  <c r="F14" i="11"/>
  <c r="F30" i="11"/>
  <c r="F28" i="11"/>
  <c r="F12" i="11"/>
  <c r="F19" i="11"/>
  <c r="F24" i="11"/>
  <c r="F31" i="11"/>
  <c r="F22" i="11"/>
  <c r="F23" i="11"/>
  <c r="F35" i="11"/>
  <c r="F38" i="11"/>
  <c r="F39" i="11"/>
  <c r="F32" i="11"/>
  <c r="F34" i="11"/>
  <c r="F37" i="11"/>
  <c r="F42" i="11"/>
  <c r="F33" i="11"/>
  <c r="F29" i="11"/>
  <c r="F27" i="11"/>
  <c r="F40" i="11"/>
  <c r="F36" i="11"/>
  <c r="F26" i="11"/>
  <c r="F43" i="11"/>
  <c r="F25" i="11"/>
  <c r="F47" i="11"/>
  <c r="F48" i="11"/>
  <c r="F49" i="11"/>
  <c r="F41" i="11"/>
  <c r="F50" i="11"/>
  <c r="F51" i="11"/>
  <c r="F52" i="11"/>
  <c r="F44" i="11"/>
  <c r="F53" i="11"/>
  <c r="F54" i="11"/>
  <c r="F55" i="11"/>
  <c r="F45" i="11"/>
  <c r="F56" i="11"/>
  <c r="F57" i="11"/>
  <c r="F58" i="11"/>
  <c r="F59" i="11"/>
  <c r="F60" i="11"/>
  <c r="F61" i="11"/>
  <c r="F62" i="11"/>
  <c r="F63" i="11"/>
  <c r="F64" i="11"/>
  <c r="F65" i="11"/>
  <c r="F66" i="11"/>
  <c r="F4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D5" i="11"/>
  <c r="D7" i="11"/>
  <c r="D8" i="11"/>
  <c r="D10" i="11"/>
  <c r="D9" i="11"/>
  <c r="D11" i="11"/>
  <c r="D6" i="11"/>
  <c r="D18" i="11"/>
  <c r="D20" i="11"/>
  <c r="D13" i="11"/>
  <c r="D15" i="11"/>
  <c r="D17" i="11"/>
  <c r="D21" i="11"/>
  <c r="D16" i="11"/>
  <c r="D14" i="11"/>
  <c r="D30" i="11"/>
  <c r="D28" i="11"/>
  <c r="D12" i="11"/>
  <c r="D19" i="11"/>
  <c r="D24" i="11"/>
  <c r="D31" i="11"/>
  <c r="D22" i="11"/>
  <c r="D23" i="11"/>
  <c r="D35" i="11"/>
  <c r="D38" i="11"/>
  <c r="D39" i="11"/>
  <c r="D32" i="11"/>
  <c r="D34" i="11"/>
  <c r="D37" i="11"/>
  <c r="D42" i="11"/>
  <c r="D33" i="11"/>
  <c r="D29" i="11"/>
  <c r="D27" i="11"/>
  <c r="D40" i="11"/>
  <c r="D36" i="11"/>
  <c r="D26" i="11"/>
  <c r="D43" i="11"/>
  <c r="D25" i="11"/>
  <c r="D47" i="11"/>
  <c r="D48" i="11"/>
  <c r="D49" i="11"/>
  <c r="D41" i="11"/>
  <c r="D50" i="11"/>
  <c r="D51" i="11"/>
  <c r="D52" i="11"/>
  <c r="D44" i="11"/>
  <c r="D53" i="11"/>
  <c r="D54" i="11"/>
  <c r="D55" i="11"/>
  <c r="D45" i="11"/>
  <c r="D56" i="11"/>
  <c r="D57" i="11"/>
  <c r="D58" i="11"/>
  <c r="D59" i="11"/>
  <c r="D60" i="11"/>
  <c r="D61" i="11"/>
  <c r="D62" i="11"/>
  <c r="D63" i="11"/>
  <c r="D64" i="11"/>
  <c r="D65" i="11"/>
  <c r="D66" i="11"/>
  <c r="D4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53" i="11" s="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F4" i="11"/>
  <c r="D4" i="11"/>
  <c r="CW5" i="11"/>
  <c r="CW7" i="11"/>
  <c r="CW8" i="11"/>
  <c r="CW10" i="11"/>
  <c r="CW9" i="11"/>
  <c r="CW11" i="11"/>
  <c r="CW6" i="11"/>
  <c r="CW18" i="11"/>
  <c r="CW20" i="11"/>
  <c r="CW13" i="11"/>
  <c r="CW15" i="11"/>
  <c r="CW17" i="11"/>
  <c r="CW21" i="11"/>
  <c r="CW16" i="11"/>
  <c r="CW14" i="11"/>
  <c r="CW30" i="11"/>
  <c r="CW28" i="11"/>
  <c r="CW12" i="11"/>
  <c r="CW19" i="11"/>
  <c r="CW24" i="11"/>
  <c r="CW31" i="11"/>
  <c r="CW22" i="11"/>
  <c r="CW23" i="11"/>
  <c r="CW35" i="11"/>
  <c r="CW38" i="11"/>
  <c r="CW39" i="11"/>
  <c r="CW32" i="11"/>
  <c r="CW34" i="11"/>
  <c r="CW37" i="11"/>
  <c r="CW42" i="11"/>
  <c r="CW33" i="11"/>
  <c r="CW29" i="11"/>
  <c r="CW27" i="11"/>
  <c r="CW40" i="11"/>
  <c r="CW36" i="11"/>
  <c r="CW26" i="11"/>
  <c r="CW43" i="11"/>
  <c r="CW25" i="11"/>
  <c r="CW47" i="11"/>
  <c r="CW48" i="11"/>
  <c r="CW49" i="11"/>
  <c r="CW41" i="11"/>
  <c r="CW50" i="11"/>
  <c r="CW51" i="11"/>
  <c r="CW52" i="11"/>
  <c r="CW44" i="11"/>
  <c r="CW53" i="11"/>
  <c r="CW54" i="11"/>
  <c r="CW55" i="11"/>
  <c r="CW45" i="11"/>
  <c r="CW56" i="11"/>
  <c r="CW57" i="11"/>
  <c r="CW58" i="11"/>
  <c r="CW59" i="11"/>
  <c r="CW60" i="11"/>
  <c r="CW61" i="11"/>
  <c r="CW62" i="11"/>
  <c r="CW63" i="11"/>
  <c r="CW64" i="11"/>
  <c r="CW65" i="11"/>
  <c r="CW66" i="11"/>
  <c r="CW46" i="11"/>
  <c r="CW67" i="11"/>
  <c r="CW68" i="11"/>
  <c r="CW69" i="11"/>
  <c r="CW70" i="11"/>
  <c r="CW71" i="11"/>
  <c r="CW72" i="11"/>
  <c r="CW73" i="11"/>
  <c r="CW74" i="11"/>
  <c r="CW75" i="11"/>
  <c r="CW76" i="11"/>
  <c r="CW77" i="11"/>
  <c r="CW78" i="11"/>
  <c r="CW79" i="11"/>
  <c r="CW80" i="11"/>
  <c r="CW81" i="11"/>
  <c r="CW82" i="11"/>
  <c r="CW83" i="11"/>
  <c r="CW84" i="11"/>
  <c r="CW85" i="11"/>
  <c r="CW86" i="11"/>
  <c r="CW87" i="11"/>
  <c r="CW88" i="11"/>
  <c r="CW89" i="11"/>
  <c r="CW90" i="11"/>
  <c r="CW91" i="11"/>
  <c r="CW92" i="11"/>
  <c r="CW93" i="11"/>
  <c r="CW94" i="11"/>
  <c r="CW95" i="11"/>
  <c r="CW96" i="11"/>
  <c r="CW97" i="11"/>
  <c r="CW98" i="11"/>
  <c r="CW99" i="11"/>
  <c r="CW100" i="11"/>
  <c r="CW101" i="11"/>
  <c r="CW102" i="11"/>
  <c r="CW103" i="11"/>
  <c r="CW104" i="11"/>
  <c r="CW105" i="11"/>
  <c r="CW106" i="11"/>
  <c r="CW107" i="11"/>
  <c r="CW108" i="11"/>
  <c r="CW109" i="11"/>
  <c r="CW110" i="11"/>
  <c r="CW111" i="11"/>
  <c r="CW112" i="11"/>
  <c r="CW113" i="11"/>
  <c r="CW114" i="11"/>
  <c r="CW115" i="11"/>
  <c r="CW116" i="11"/>
  <c r="CW117" i="11"/>
  <c r="CW118" i="11"/>
  <c r="CW119" i="11"/>
  <c r="CW120" i="11"/>
  <c r="CW121" i="11"/>
  <c r="CW122" i="11"/>
  <c r="CW123" i="11"/>
  <c r="CW124" i="11"/>
  <c r="CW125" i="11"/>
  <c r="CW126" i="11"/>
  <c r="CW127" i="11"/>
  <c r="CW128" i="11"/>
  <c r="CW129" i="11"/>
  <c r="CW130" i="11"/>
  <c r="CW131" i="11"/>
  <c r="CW132" i="11"/>
  <c r="CW133" i="11"/>
  <c r="CW134" i="11"/>
  <c r="CW135" i="11"/>
  <c r="CW136" i="11"/>
  <c r="CW137" i="11"/>
  <c r="CW138" i="11"/>
  <c r="CW139" i="11"/>
  <c r="CW140" i="11"/>
  <c r="CW141" i="11"/>
  <c r="CW142" i="11"/>
  <c r="CW143" i="11"/>
  <c r="CW144" i="11"/>
  <c r="CW145" i="11"/>
  <c r="CW146" i="11"/>
  <c r="CW147" i="11"/>
  <c r="CW148" i="11"/>
  <c r="CW149" i="11"/>
  <c r="CW150" i="11"/>
  <c r="CW151" i="11"/>
  <c r="CW152" i="11"/>
  <c r="CW4" i="11"/>
  <c r="CU5" i="11"/>
  <c r="CU7" i="11"/>
  <c r="CU8" i="11"/>
  <c r="CU10" i="11"/>
  <c r="CU9" i="11"/>
  <c r="CU11" i="11"/>
  <c r="CU6" i="11"/>
  <c r="CU18" i="11"/>
  <c r="CU20" i="11"/>
  <c r="CU13" i="11"/>
  <c r="CU15" i="11"/>
  <c r="CU17" i="11"/>
  <c r="CU21" i="11"/>
  <c r="CU16" i="11"/>
  <c r="CU14" i="11"/>
  <c r="CU30" i="11"/>
  <c r="CU28" i="11"/>
  <c r="CU12" i="11"/>
  <c r="CU19" i="11"/>
  <c r="CU24" i="11"/>
  <c r="CU31" i="11"/>
  <c r="CU22" i="11"/>
  <c r="CU23" i="11"/>
  <c r="CU35" i="11"/>
  <c r="CU38" i="11"/>
  <c r="CU39" i="11"/>
  <c r="CU32" i="11"/>
  <c r="CU34" i="11"/>
  <c r="CU37" i="11"/>
  <c r="CU42" i="11"/>
  <c r="CU33" i="11"/>
  <c r="CU29" i="11"/>
  <c r="CU27" i="11"/>
  <c r="CU40" i="11"/>
  <c r="CU36" i="11"/>
  <c r="CU26" i="11"/>
  <c r="CU43" i="11"/>
  <c r="CU25" i="11"/>
  <c r="CU47" i="11"/>
  <c r="CU48" i="11"/>
  <c r="CU49" i="11"/>
  <c r="CU41" i="11"/>
  <c r="CU50" i="11"/>
  <c r="CU51" i="11"/>
  <c r="CU52" i="11"/>
  <c r="CU44" i="11"/>
  <c r="CU53" i="11"/>
  <c r="CU54" i="11"/>
  <c r="CU55" i="11"/>
  <c r="CU45" i="11"/>
  <c r="CU56" i="11"/>
  <c r="CU57" i="11"/>
  <c r="CU58" i="11"/>
  <c r="CU59" i="11"/>
  <c r="CU60" i="11"/>
  <c r="CU61" i="11"/>
  <c r="CU62" i="11"/>
  <c r="CU63" i="11"/>
  <c r="CU64" i="11"/>
  <c r="CU65" i="11"/>
  <c r="CU66" i="11"/>
  <c r="CU46" i="11"/>
  <c r="CU67" i="11"/>
  <c r="CU68" i="11"/>
  <c r="CU69" i="11"/>
  <c r="CU70" i="11"/>
  <c r="CU71" i="11"/>
  <c r="CU72" i="11"/>
  <c r="CU73" i="11"/>
  <c r="CU74" i="11"/>
  <c r="CU75" i="11"/>
  <c r="CU76" i="11"/>
  <c r="CU77" i="11"/>
  <c r="CU78" i="11"/>
  <c r="CU79" i="11"/>
  <c r="CU80" i="11"/>
  <c r="CU81" i="11"/>
  <c r="CU82" i="11"/>
  <c r="CU83" i="11"/>
  <c r="CU84" i="11"/>
  <c r="CU85" i="11"/>
  <c r="CU86" i="11"/>
  <c r="CU87" i="11"/>
  <c r="CU88" i="11"/>
  <c r="CU89" i="11"/>
  <c r="CU90" i="11"/>
  <c r="CU91" i="11"/>
  <c r="CU92" i="11"/>
  <c r="CU93" i="11"/>
  <c r="CU94" i="11"/>
  <c r="CU95" i="11"/>
  <c r="CU96" i="11"/>
  <c r="CU97" i="11"/>
  <c r="CU98" i="11"/>
  <c r="CU99" i="11"/>
  <c r="CU100" i="11"/>
  <c r="CU101" i="11"/>
  <c r="CU102" i="11"/>
  <c r="CU103" i="11"/>
  <c r="CU104" i="11"/>
  <c r="CU105" i="11"/>
  <c r="CU106" i="11"/>
  <c r="CU107" i="11"/>
  <c r="CU108" i="11"/>
  <c r="CU109" i="11"/>
  <c r="CU110" i="11"/>
  <c r="CU111" i="11"/>
  <c r="CU112" i="11"/>
  <c r="CU113" i="11"/>
  <c r="CU114" i="11"/>
  <c r="CU115" i="11"/>
  <c r="CU116" i="11"/>
  <c r="CU117" i="11"/>
  <c r="CU118" i="11"/>
  <c r="CU119" i="11"/>
  <c r="CU120" i="11"/>
  <c r="CU121" i="11"/>
  <c r="CU122" i="11"/>
  <c r="CU123" i="11"/>
  <c r="CU124" i="11"/>
  <c r="CU125" i="11"/>
  <c r="CU126" i="11"/>
  <c r="CU127" i="11"/>
  <c r="CU128" i="11"/>
  <c r="CU129" i="11"/>
  <c r="CU130" i="11"/>
  <c r="CU131" i="11"/>
  <c r="CU132" i="11"/>
  <c r="CU133" i="11"/>
  <c r="CU134" i="11"/>
  <c r="CU135" i="11"/>
  <c r="CU136" i="11"/>
  <c r="CU137" i="11"/>
  <c r="CU138" i="11"/>
  <c r="CU139" i="11"/>
  <c r="CU140" i="11"/>
  <c r="CU141" i="11"/>
  <c r="CU142" i="11"/>
  <c r="CU143" i="11"/>
  <c r="CU144" i="11"/>
  <c r="CU145" i="11"/>
  <c r="CU146" i="11"/>
  <c r="CU147" i="11"/>
  <c r="CU148" i="11"/>
  <c r="CU149" i="11"/>
  <c r="CU150" i="11"/>
  <c r="CU151" i="11"/>
  <c r="CU152" i="11"/>
  <c r="CU4" i="11"/>
  <c r="CT5" i="11"/>
  <c r="CT7" i="11"/>
  <c r="CT8" i="11"/>
  <c r="CT10" i="11"/>
  <c r="CT9" i="11"/>
  <c r="CT11" i="11"/>
  <c r="CT6" i="11"/>
  <c r="CT18" i="11"/>
  <c r="CT20" i="11"/>
  <c r="CT13" i="11"/>
  <c r="CT15" i="11"/>
  <c r="CT17" i="11"/>
  <c r="CT21" i="11"/>
  <c r="CT16" i="11"/>
  <c r="CT14" i="11"/>
  <c r="CT30" i="11"/>
  <c r="CT28" i="11"/>
  <c r="CT12" i="11"/>
  <c r="CT19" i="11"/>
  <c r="CT24" i="11"/>
  <c r="CT31" i="11"/>
  <c r="CT22" i="11"/>
  <c r="CT23" i="11"/>
  <c r="CT35" i="11"/>
  <c r="CT38" i="11"/>
  <c r="CT39" i="11"/>
  <c r="CT32" i="11"/>
  <c r="CT34" i="11"/>
  <c r="CT37" i="11"/>
  <c r="CT42" i="11"/>
  <c r="CT33" i="11"/>
  <c r="CT29" i="11"/>
  <c r="CT27" i="11"/>
  <c r="CT40" i="11"/>
  <c r="CT36" i="11"/>
  <c r="CT26" i="11"/>
  <c r="CT43" i="11"/>
  <c r="CT25" i="11"/>
  <c r="CT47" i="11"/>
  <c r="CT48" i="11"/>
  <c r="CT49" i="11"/>
  <c r="CT41" i="11"/>
  <c r="CT50" i="11"/>
  <c r="CT51" i="11"/>
  <c r="CT52" i="11"/>
  <c r="CT44" i="11"/>
  <c r="CT53" i="11"/>
  <c r="CT54" i="11"/>
  <c r="CT55" i="11"/>
  <c r="CT45" i="11"/>
  <c r="CT56" i="11"/>
  <c r="CT57" i="11"/>
  <c r="CT58" i="11"/>
  <c r="CT59" i="11"/>
  <c r="CT60" i="11"/>
  <c r="CT61" i="11"/>
  <c r="CT62" i="11"/>
  <c r="CT63" i="11"/>
  <c r="CT64" i="11"/>
  <c r="CT65" i="11"/>
  <c r="CT66" i="11"/>
  <c r="CT46" i="11"/>
  <c r="CT67" i="11"/>
  <c r="CT68" i="11"/>
  <c r="CT69" i="11"/>
  <c r="CT70" i="11"/>
  <c r="CT71" i="11"/>
  <c r="CT72" i="11"/>
  <c r="CT73" i="11"/>
  <c r="CT74" i="11"/>
  <c r="CT75" i="11"/>
  <c r="CT76" i="11"/>
  <c r="CT77" i="11"/>
  <c r="CT78" i="11"/>
  <c r="CT79" i="11"/>
  <c r="CT80" i="11"/>
  <c r="CT81" i="11"/>
  <c r="CT82" i="11"/>
  <c r="CT83" i="11"/>
  <c r="CT84" i="11"/>
  <c r="CT85" i="11"/>
  <c r="CT86" i="11"/>
  <c r="CT87" i="11"/>
  <c r="CT88" i="11"/>
  <c r="CT89" i="11"/>
  <c r="CT90" i="11"/>
  <c r="CT91" i="11"/>
  <c r="CT92" i="11"/>
  <c r="CT93" i="11"/>
  <c r="CT94" i="11"/>
  <c r="CT95" i="11"/>
  <c r="CT96" i="11"/>
  <c r="CT97" i="11"/>
  <c r="CT98" i="11"/>
  <c r="CT99" i="11"/>
  <c r="CT100" i="11"/>
  <c r="CT101" i="11"/>
  <c r="CT102" i="11"/>
  <c r="CT103" i="11"/>
  <c r="CT104" i="11"/>
  <c r="CT105" i="11"/>
  <c r="CT106" i="11"/>
  <c r="CT107" i="11"/>
  <c r="CT108" i="11"/>
  <c r="CT109" i="11"/>
  <c r="CT110" i="11"/>
  <c r="CT111" i="11"/>
  <c r="CT112" i="11"/>
  <c r="CT113" i="11"/>
  <c r="CT114" i="11"/>
  <c r="CT115" i="11"/>
  <c r="CT116" i="11"/>
  <c r="CT117" i="11"/>
  <c r="CT118" i="11"/>
  <c r="CT119" i="11"/>
  <c r="CT120" i="11"/>
  <c r="CT121" i="11"/>
  <c r="CT122" i="11"/>
  <c r="CT123" i="11"/>
  <c r="CT124" i="11"/>
  <c r="CT125" i="11"/>
  <c r="CT126" i="11"/>
  <c r="CT127" i="11"/>
  <c r="CT128" i="11"/>
  <c r="CT129" i="11"/>
  <c r="CT130" i="11"/>
  <c r="CT131" i="11"/>
  <c r="CT132" i="11"/>
  <c r="CT133" i="11"/>
  <c r="CT134" i="11"/>
  <c r="CT135" i="11"/>
  <c r="CT136" i="11"/>
  <c r="CT137" i="11"/>
  <c r="CT138" i="11"/>
  <c r="CT139" i="11"/>
  <c r="CT140" i="11"/>
  <c r="CT141" i="11"/>
  <c r="CT142" i="11"/>
  <c r="CT143" i="11"/>
  <c r="CT144" i="11"/>
  <c r="CT145" i="11"/>
  <c r="CT146" i="11"/>
  <c r="CT147" i="11"/>
  <c r="CT148" i="11"/>
  <c r="CT149" i="11"/>
  <c r="CT150" i="11"/>
  <c r="CT151" i="11"/>
  <c r="CT152" i="11"/>
  <c r="CT4" i="11"/>
  <c r="CS5" i="11"/>
  <c r="CS7" i="11"/>
  <c r="CS8" i="11"/>
  <c r="CS10" i="11"/>
  <c r="CS9" i="11"/>
  <c r="CS11" i="11"/>
  <c r="CS6" i="11"/>
  <c r="CS18" i="11"/>
  <c r="CS20" i="11"/>
  <c r="CS13" i="11"/>
  <c r="CS15" i="11"/>
  <c r="CS17" i="11"/>
  <c r="CS21" i="11"/>
  <c r="CS16" i="11"/>
  <c r="CS14" i="11"/>
  <c r="CS30" i="11"/>
  <c r="CS28" i="11"/>
  <c r="CS12" i="11"/>
  <c r="CS19" i="11"/>
  <c r="CS24" i="11"/>
  <c r="CS31" i="11"/>
  <c r="CS22" i="11"/>
  <c r="CS23" i="11"/>
  <c r="CS35" i="11"/>
  <c r="CS38" i="11"/>
  <c r="CS39" i="11"/>
  <c r="CS32" i="11"/>
  <c r="CS34" i="11"/>
  <c r="CS37" i="11"/>
  <c r="CS42" i="11"/>
  <c r="CS33" i="11"/>
  <c r="CS29" i="11"/>
  <c r="CS27" i="11"/>
  <c r="CS40" i="11"/>
  <c r="CS36" i="11"/>
  <c r="CS26" i="11"/>
  <c r="CS43" i="11"/>
  <c r="CS25" i="11"/>
  <c r="CS47" i="11"/>
  <c r="CS48" i="11"/>
  <c r="CS49" i="11"/>
  <c r="CS41" i="11"/>
  <c r="CS50" i="11"/>
  <c r="CS51" i="11"/>
  <c r="CS52" i="11"/>
  <c r="CS44" i="11"/>
  <c r="CS53" i="11"/>
  <c r="CS54" i="11"/>
  <c r="CS55" i="11"/>
  <c r="CS45" i="11"/>
  <c r="CS56" i="11"/>
  <c r="CS57" i="11"/>
  <c r="CS58" i="11"/>
  <c r="CS59" i="11"/>
  <c r="CS60" i="11"/>
  <c r="CS61" i="11"/>
  <c r="CS62" i="11"/>
  <c r="CS63" i="11"/>
  <c r="CS64" i="11"/>
  <c r="CS65" i="11"/>
  <c r="CS66" i="11"/>
  <c r="CS46" i="11"/>
  <c r="CS67" i="11"/>
  <c r="CS68" i="11"/>
  <c r="CS69" i="11"/>
  <c r="CS70" i="11"/>
  <c r="CS71" i="11"/>
  <c r="CS72" i="11"/>
  <c r="CS73" i="11"/>
  <c r="CS74" i="11"/>
  <c r="CS75" i="11"/>
  <c r="CS76" i="11"/>
  <c r="CS77" i="11"/>
  <c r="CS78" i="11"/>
  <c r="CS79" i="11"/>
  <c r="CS80" i="11"/>
  <c r="CS81" i="11"/>
  <c r="CS82" i="11"/>
  <c r="CS83" i="11"/>
  <c r="CS84" i="11"/>
  <c r="CS85" i="11"/>
  <c r="CS86" i="11"/>
  <c r="CS87" i="11"/>
  <c r="CS88" i="11"/>
  <c r="CS89" i="11"/>
  <c r="CS90" i="11"/>
  <c r="CS91" i="11"/>
  <c r="CS92" i="11"/>
  <c r="CS93" i="11"/>
  <c r="CS94" i="11"/>
  <c r="CS95" i="11"/>
  <c r="CS96" i="11"/>
  <c r="CS97" i="11"/>
  <c r="CS98" i="11"/>
  <c r="CS99" i="11"/>
  <c r="CS100" i="11"/>
  <c r="CS101" i="11"/>
  <c r="CS102" i="11"/>
  <c r="CS103" i="11"/>
  <c r="CS104" i="11"/>
  <c r="CS105" i="11"/>
  <c r="CS106" i="11"/>
  <c r="CS107" i="11"/>
  <c r="CS108" i="11"/>
  <c r="CS109" i="11"/>
  <c r="CS110" i="11"/>
  <c r="CS111" i="11"/>
  <c r="CS112" i="11"/>
  <c r="CS113" i="11"/>
  <c r="CS114" i="11"/>
  <c r="CS115" i="11"/>
  <c r="CS116" i="11"/>
  <c r="CS117" i="11"/>
  <c r="CS118" i="11"/>
  <c r="CS119" i="11"/>
  <c r="CS120" i="11"/>
  <c r="CS121" i="11"/>
  <c r="CS122" i="11"/>
  <c r="CS123" i="11"/>
  <c r="CS124" i="11"/>
  <c r="CS125" i="11"/>
  <c r="CS126" i="11"/>
  <c r="CS127" i="11"/>
  <c r="CS128" i="11"/>
  <c r="CS129" i="11"/>
  <c r="CS130" i="11"/>
  <c r="CS131" i="11"/>
  <c r="CS132" i="11"/>
  <c r="CS133" i="11"/>
  <c r="CS134" i="11"/>
  <c r="CS135" i="11"/>
  <c r="CS136" i="11"/>
  <c r="CS137" i="11"/>
  <c r="CS138" i="11"/>
  <c r="CS139" i="11"/>
  <c r="CS140" i="11"/>
  <c r="CS141" i="11"/>
  <c r="CS142" i="11"/>
  <c r="CS143" i="11"/>
  <c r="CS144" i="11"/>
  <c r="CS145" i="11"/>
  <c r="CS146" i="11"/>
  <c r="CS147" i="11"/>
  <c r="CS148" i="11"/>
  <c r="CS149" i="11"/>
  <c r="CS150" i="11"/>
  <c r="CS151" i="11"/>
  <c r="CS152" i="11"/>
  <c r="CS4" i="11"/>
  <c r="CR4" i="11"/>
  <c r="CP46" i="11"/>
  <c r="CP18" i="11"/>
  <c r="CQ5" i="11"/>
  <c r="CQ7" i="11"/>
  <c r="CQ8" i="11"/>
  <c r="CQ10" i="11"/>
  <c r="CQ9" i="11"/>
  <c r="CQ11" i="11"/>
  <c r="CQ6" i="11"/>
  <c r="CQ18" i="11"/>
  <c r="CQ20" i="11"/>
  <c r="CQ13" i="11"/>
  <c r="CQ15" i="11"/>
  <c r="CQ17" i="11"/>
  <c r="CQ21" i="11"/>
  <c r="CQ16" i="11"/>
  <c r="CQ14" i="11"/>
  <c r="CQ30" i="11"/>
  <c r="CQ28" i="11"/>
  <c r="CQ12" i="11"/>
  <c r="CQ19" i="11"/>
  <c r="CQ24" i="11"/>
  <c r="CQ31" i="11"/>
  <c r="CQ22" i="11"/>
  <c r="CQ23" i="11"/>
  <c r="CQ35" i="11"/>
  <c r="CQ38" i="11"/>
  <c r="CQ39" i="11"/>
  <c r="CQ32" i="11"/>
  <c r="CQ34" i="11"/>
  <c r="CQ37" i="11"/>
  <c r="CQ42" i="11"/>
  <c r="CQ33" i="11"/>
  <c r="CQ29" i="11"/>
  <c r="CQ27" i="11"/>
  <c r="CQ40" i="11"/>
  <c r="CQ36" i="11"/>
  <c r="CQ26" i="11"/>
  <c r="CQ43" i="11"/>
  <c r="CQ25" i="11"/>
  <c r="CQ47" i="11"/>
  <c r="CQ48" i="11"/>
  <c r="CQ49" i="11"/>
  <c r="CQ41" i="11"/>
  <c r="CQ50" i="11"/>
  <c r="CQ51" i="11"/>
  <c r="CQ52" i="11"/>
  <c r="CQ44" i="11"/>
  <c r="CQ53" i="11"/>
  <c r="CQ54" i="11"/>
  <c r="CQ55" i="11"/>
  <c r="CQ45" i="11"/>
  <c r="CQ56" i="11"/>
  <c r="CQ57" i="11"/>
  <c r="CQ58" i="11"/>
  <c r="CQ59" i="11"/>
  <c r="CQ60" i="11"/>
  <c r="CQ61" i="11"/>
  <c r="CQ62" i="11"/>
  <c r="CQ63" i="11"/>
  <c r="CQ64" i="11"/>
  <c r="CQ65" i="11"/>
  <c r="CQ66" i="11"/>
  <c r="CQ46" i="11"/>
  <c r="CQ67" i="11"/>
  <c r="CQ68" i="11"/>
  <c r="CQ69" i="11"/>
  <c r="CQ70" i="11"/>
  <c r="CQ71" i="11"/>
  <c r="CQ72" i="11"/>
  <c r="CQ73" i="11"/>
  <c r="CQ74" i="11"/>
  <c r="CQ75" i="11"/>
  <c r="CQ76" i="11"/>
  <c r="CQ77" i="11"/>
  <c r="CQ78" i="11"/>
  <c r="CQ79" i="11"/>
  <c r="CQ80" i="11"/>
  <c r="CQ81" i="11"/>
  <c r="CQ82" i="11"/>
  <c r="CQ83" i="11"/>
  <c r="CQ84" i="11"/>
  <c r="CQ85" i="11"/>
  <c r="CQ86" i="11"/>
  <c r="CQ87" i="11"/>
  <c r="CQ88" i="11"/>
  <c r="CQ89" i="11"/>
  <c r="CQ90" i="11"/>
  <c r="CQ91" i="11"/>
  <c r="CQ92" i="11"/>
  <c r="CQ93" i="11"/>
  <c r="CQ94" i="11"/>
  <c r="CQ95" i="11"/>
  <c r="CQ96" i="11"/>
  <c r="CQ97" i="11"/>
  <c r="CQ98" i="11"/>
  <c r="CQ99" i="11"/>
  <c r="CQ100" i="11"/>
  <c r="CQ101" i="11"/>
  <c r="CQ102" i="11"/>
  <c r="CQ103" i="11"/>
  <c r="CQ104" i="11"/>
  <c r="CQ105" i="11"/>
  <c r="CQ106" i="11"/>
  <c r="CQ107" i="11"/>
  <c r="CQ108" i="11"/>
  <c r="CQ109" i="11"/>
  <c r="CQ110" i="11"/>
  <c r="CQ111" i="11"/>
  <c r="CQ112" i="11"/>
  <c r="CQ113" i="11"/>
  <c r="CQ114" i="11"/>
  <c r="CQ115" i="11"/>
  <c r="CQ116" i="11"/>
  <c r="CQ117" i="11"/>
  <c r="CQ118" i="11"/>
  <c r="CQ119" i="11"/>
  <c r="CQ120" i="11"/>
  <c r="CQ121" i="11"/>
  <c r="CQ122" i="11"/>
  <c r="CQ123" i="11"/>
  <c r="CQ124" i="11"/>
  <c r="CQ125" i="11"/>
  <c r="CQ126" i="11"/>
  <c r="CQ127" i="11"/>
  <c r="CQ128" i="11"/>
  <c r="CQ129" i="11"/>
  <c r="CQ130" i="11"/>
  <c r="CQ131" i="11"/>
  <c r="CQ132" i="11"/>
  <c r="CQ133" i="11"/>
  <c r="CQ134" i="11"/>
  <c r="CQ135" i="11"/>
  <c r="CQ136" i="11"/>
  <c r="CQ137" i="11"/>
  <c r="CQ138" i="11"/>
  <c r="CQ139" i="11"/>
  <c r="CQ140" i="11"/>
  <c r="CQ141" i="11"/>
  <c r="CQ142" i="11"/>
  <c r="CQ143" i="11"/>
  <c r="CQ144" i="11"/>
  <c r="CQ145" i="11"/>
  <c r="CQ146" i="11"/>
  <c r="CQ147" i="11"/>
  <c r="CQ148" i="11"/>
  <c r="CQ149" i="11"/>
  <c r="CQ150" i="11"/>
  <c r="CQ151" i="11"/>
  <c r="CQ152" i="11"/>
  <c r="CQ4" i="11"/>
  <c r="CP5" i="11"/>
  <c r="CP7" i="11"/>
  <c r="CP8" i="11"/>
  <c r="CP10" i="11"/>
  <c r="CP9" i="11"/>
  <c r="CP11" i="11"/>
  <c r="CP6" i="11"/>
  <c r="CP20" i="11"/>
  <c r="CP13" i="11"/>
  <c r="CP15" i="11"/>
  <c r="CP17" i="11"/>
  <c r="CP21" i="11"/>
  <c r="CP16" i="11"/>
  <c r="CP14" i="11"/>
  <c r="CP30" i="11"/>
  <c r="CP28" i="11"/>
  <c r="CP12" i="11"/>
  <c r="CP19" i="11"/>
  <c r="CP24" i="11"/>
  <c r="CP31" i="11"/>
  <c r="CP22" i="11"/>
  <c r="CP23" i="11"/>
  <c r="CP35" i="11"/>
  <c r="CP38" i="11"/>
  <c r="CP39" i="11"/>
  <c r="CP32" i="11"/>
  <c r="CP34" i="11"/>
  <c r="CP37" i="11"/>
  <c r="CP42" i="11"/>
  <c r="CP33" i="11"/>
  <c r="CP29" i="11"/>
  <c r="CP27" i="11"/>
  <c r="CP40" i="11"/>
  <c r="CP36" i="11"/>
  <c r="CP26" i="11"/>
  <c r="CP43" i="11"/>
  <c r="CP25" i="11"/>
  <c r="CP47" i="11"/>
  <c r="CP48" i="11"/>
  <c r="CP49" i="11"/>
  <c r="CP41" i="11"/>
  <c r="CP50" i="11"/>
  <c r="CP51" i="11"/>
  <c r="CP52" i="11"/>
  <c r="CP44" i="11"/>
  <c r="CP53" i="11"/>
  <c r="CP54" i="11"/>
  <c r="CP55" i="11"/>
  <c r="CP45" i="11"/>
  <c r="CP56" i="11"/>
  <c r="CP57" i="11"/>
  <c r="CP58" i="11"/>
  <c r="CP59" i="11"/>
  <c r="CP60" i="11"/>
  <c r="CP61" i="11"/>
  <c r="CP62" i="11"/>
  <c r="CP63" i="11"/>
  <c r="CP64" i="11"/>
  <c r="CP65" i="11"/>
  <c r="CP66" i="11"/>
  <c r="CP67" i="11"/>
  <c r="CP68" i="11"/>
  <c r="CP69" i="11"/>
  <c r="CP70" i="11"/>
  <c r="CP71" i="11"/>
  <c r="CP72" i="11"/>
  <c r="CP73" i="11"/>
  <c r="CP74" i="11"/>
  <c r="CP75" i="11"/>
  <c r="CP76" i="11"/>
  <c r="CP77" i="11"/>
  <c r="CP78" i="11"/>
  <c r="CP79" i="11"/>
  <c r="CP80" i="11"/>
  <c r="CP81" i="11"/>
  <c r="CP82" i="11"/>
  <c r="CP83" i="11"/>
  <c r="CP84" i="11"/>
  <c r="CP85" i="11"/>
  <c r="CP86" i="11"/>
  <c r="CP87" i="11"/>
  <c r="CP88" i="11"/>
  <c r="CP89" i="11"/>
  <c r="CP90" i="11"/>
  <c r="CP91" i="11"/>
  <c r="CP92" i="11"/>
  <c r="CP93" i="11"/>
  <c r="CP94" i="11"/>
  <c r="CP95" i="11"/>
  <c r="CP96" i="11"/>
  <c r="CP97" i="11"/>
  <c r="CP98" i="11"/>
  <c r="CP99" i="11"/>
  <c r="CP100" i="11"/>
  <c r="CP101" i="11"/>
  <c r="CP102" i="11"/>
  <c r="CP103" i="11"/>
  <c r="CP104" i="11"/>
  <c r="CP105" i="11"/>
  <c r="CP106" i="11"/>
  <c r="CP107" i="11"/>
  <c r="CP108" i="11"/>
  <c r="CP109" i="11"/>
  <c r="CP110" i="11"/>
  <c r="CP111" i="11"/>
  <c r="CP112" i="11"/>
  <c r="CP113" i="11"/>
  <c r="CP114" i="11"/>
  <c r="CP115" i="11"/>
  <c r="CP116" i="11"/>
  <c r="CP117" i="11"/>
  <c r="CP118" i="11"/>
  <c r="CP119" i="11"/>
  <c r="CP120" i="11"/>
  <c r="CP121" i="11"/>
  <c r="CP122" i="11"/>
  <c r="CP123" i="11"/>
  <c r="CP124" i="11"/>
  <c r="CP125" i="11"/>
  <c r="CP126" i="11"/>
  <c r="CP127" i="11"/>
  <c r="CP128" i="11"/>
  <c r="CP129" i="11"/>
  <c r="CP130" i="11"/>
  <c r="CP131" i="11"/>
  <c r="CP132" i="11"/>
  <c r="CP133" i="11"/>
  <c r="CP134" i="11"/>
  <c r="CP135" i="11"/>
  <c r="CP136" i="11"/>
  <c r="CP137" i="11"/>
  <c r="CP138" i="11"/>
  <c r="CP139" i="11"/>
  <c r="CP140" i="11"/>
  <c r="CP141" i="11"/>
  <c r="CP142" i="11"/>
  <c r="CP143" i="11"/>
  <c r="CP144" i="11"/>
  <c r="CP145" i="11"/>
  <c r="CP146" i="11"/>
  <c r="CP147" i="11"/>
  <c r="CP148" i="11"/>
  <c r="CP149" i="11"/>
  <c r="CP150" i="11"/>
  <c r="CP151" i="11"/>
  <c r="CP152" i="11"/>
  <c r="CP4" i="11"/>
  <c r="CH155" i="11"/>
  <c r="CI155" i="11"/>
  <c r="CJ155" i="11"/>
  <c r="CK155" i="11"/>
  <c r="CL155" i="11"/>
  <c r="CM155" i="11"/>
  <c r="CI153" i="11"/>
  <c r="CJ153" i="11"/>
  <c r="CK153" i="11"/>
  <c r="CL153" i="11"/>
  <c r="G219" i="11" s="1"/>
  <c r="CM153" i="11"/>
  <c r="G261" i="11" s="1"/>
  <c r="CH153" i="11"/>
  <c r="G225" i="11" s="1"/>
  <c r="CN5" i="11"/>
  <c r="CN7" i="11"/>
  <c r="CN8" i="11"/>
  <c r="CN10" i="11"/>
  <c r="CN9" i="11"/>
  <c r="CN11" i="11"/>
  <c r="CN6" i="11"/>
  <c r="CN18" i="11"/>
  <c r="CN20" i="11"/>
  <c r="CN13" i="11"/>
  <c r="CN15" i="11"/>
  <c r="CN17" i="11"/>
  <c r="CN21" i="11"/>
  <c r="CN16" i="11"/>
  <c r="CN14" i="11"/>
  <c r="CN30" i="11"/>
  <c r="CN28" i="11"/>
  <c r="CN12" i="11"/>
  <c r="CN19" i="11"/>
  <c r="CN24" i="11"/>
  <c r="CN31" i="11"/>
  <c r="CN22" i="11"/>
  <c r="CN23" i="11"/>
  <c r="CN35" i="11"/>
  <c r="CN38" i="11"/>
  <c r="CN39" i="11"/>
  <c r="CN32" i="11"/>
  <c r="CN34" i="11"/>
  <c r="CN37" i="11"/>
  <c r="CN42" i="11"/>
  <c r="CN33" i="11"/>
  <c r="CN29" i="11"/>
  <c r="CN27" i="11"/>
  <c r="CN40" i="11"/>
  <c r="CN36" i="11"/>
  <c r="CN26" i="11"/>
  <c r="CN43" i="11"/>
  <c r="CN25" i="11"/>
  <c r="CN47" i="11"/>
  <c r="CN48" i="11"/>
  <c r="CN49" i="11"/>
  <c r="CN41" i="11"/>
  <c r="CN50" i="11"/>
  <c r="CN51" i="11"/>
  <c r="CN52" i="11"/>
  <c r="CN44" i="11"/>
  <c r="CN53" i="11"/>
  <c r="CN54" i="11"/>
  <c r="CN55" i="11"/>
  <c r="CN45" i="11"/>
  <c r="CN56" i="11"/>
  <c r="CN57" i="11"/>
  <c r="CN58" i="11"/>
  <c r="CN59" i="11"/>
  <c r="CN60" i="11"/>
  <c r="CN61" i="11"/>
  <c r="CN62" i="11"/>
  <c r="CN63" i="11"/>
  <c r="CN64" i="11"/>
  <c r="CN65" i="11"/>
  <c r="CN66" i="11"/>
  <c r="CN46" i="11"/>
  <c r="CN67" i="11"/>
  <c r="CN68" i="11"/>
  <c r="CN69" i="11"/>
  <c r="CN70" i="11"/>
  <c r="CN71" i="11"/>
  <c r="CN72" i="11"/>
  <c r="CN73" i="11"/>
  <c r="CN74" i="11"/>
  <c r="CN75" i="11"/>
  <c r="CN76" i="11"/>
  <c r="CN77" i="11"/>
  <c r="CN78" i="11"/>
  <c r="CN79" i="11"/>
  <c r="CN80" i="11"/>
  <c r="CN81" i="11"/>
  <c r="CN82" i="11"/>
  <c r="CN83" i="11"/>
  <c r="CN84" i="11"/>
  <c r="CN85" i="11"/>
  <c r="CN86" i="11"/>
  <c r="CN87" i="11"/>
  <c r="CN88" i="11"/>
  <c r="CN89" i="11"/>
  <c r="CN90" i="11"/>
  <c r="CN91" i="11"/>
  <c r="CN92" i="11"/>
  <c r="CN93" i="11"/>
  <c r="CN94" i="11"/>
  <c r="CN95" i="11"/>
  <c r="CN96" i="11"/>
  <c r="CN97" i="11"/>
  <c r="CN98" i="11"/>
  <c r="CN99" i="11"/>
  <c r="CN100" i="11"/>
  <c r="CN101" i="11"/>
  <c r="CN102" i="11"/>
  <c r="CN103" i="11"/>
  <c r="CN104" i="11"/>
  <c r="CN105" i="11"/>
  <c r="CN106" i="11"/>
  <c r="CN107" i="11"/>
  <c r="CN108" i="11"/>
  <c r="CN109" i="11"/>
  <c r="CN110" i="11"/>
  <c r="CN111" i="11"/>
  <c r="CN112" i="11"/>
  <c r="CN113" i="11"/>
  <c r="CN114" i="11"/>
  <c r="CN115" i="11"/>
  <c r="CN116" i="11"/>
  <c r="CN117" i="11"/>
  <c r="CN118" i="11"/>
  <c r="CN119" i="11"/>
  <c r="CN120" i="11"/>
  <c r="CN121" i="11"/>
  <c r="CN122" i="11"/>
  <c r="CN123" i="11"/>
  <c r="CN124" i="11"/>
  <c r="CN125" i="11"/>
  <c r="CN126" i="11"/>
  <c r="CN127" i="11"/>
  <c r="CN128" i="11"/>
  <c r="CN129" i="11"/>
  <c r="CN130" i="11"/>
  <c r="CN131" i="11"/>
  <c r="CN132" i="11"/>
  <c r="CN133" i="11"/>
  <c r="CN134" i="11"/>
  <c r="CN135" i="11"/>
  <c r="CN136" i="11"/>
  <c r="CN137" i="11"/>
  <c r="CN138" i="11"/>
  <c r="CN139" i="11"/>
  <c r="CN140" i="11"/>
  <c r="CN141" i="11"/>
  <c r="CN142" i="11"/>
  <c r="CN143" i="11"/>
  <c r="CN144" i="11"/>
  <c r="CN145" i="11"/>
  <c r="CN146" i="11"/>
  <c r="CN147" i="11"/>
  <c r="CN148" i="11"/>
  <c r="CN149" i="11"/>
  <c r="CN150" i="11"/>
  <c r="CN151" i="11"/>
  <c r="CN152" i="11"/>
  <c r="CN4" i="11"/>
  <c r="CF158" i="11" l="1"/>
  <c r="CE158" i="11" s="1"/>
  <c r="CD158" i="11" s="1"/>
  <c r="CC158" i="11" s="1"/>
  <c r="CB158" i="11" s="1"/>
  <c r="CA158" i="11" s="1"/>
  <c r="CF156" i="11"/>
  <c r="CE156" i="11"/>
  <c r="CD156" i="11" s="1"/>
  <c r="CC156" i="11" s="1"/>
  <c r="CB156" i="11" s="1"/>
  <c r="CA156" i="11" s="1"/>
  <c r="CD155" i="11"/>
  <c r="CB155" i="11"/>
  <c r="CC155" i="11"/>
  <c r="CE155" i="11"/>
  <c r="CF155" i="11"/>
  <c r="CG155" i="11"/>
  <c r="CZ36" i="11"/>
  <c r="CR36" i="11"/>
  <c r="CR64" i="11"/>
  <c r="CR48" i="11"/>
  <c r="CR45" i="11"/>
  <c r="CZ40" i="11"/>
  <c r="CR40" i="11"/>
  <c r="CR25" i="11"/>
  <c r="CR124" i="11"/>
  <c r="CZ25" i="11" l="1"/>
  <c r="CZ64" i="11"/>
  <c r="CZ124" i="11"/>
  <c r="CZ45" i="11"/>
  <c r="CZ48" i="11"/>
  <c r="L154" i="11"/>
  <c r="CR7" i="11"/>
  <c r="CR10" i="11"/>
  <c r="CR5" i="11"/>
  <c r="CR6" i="11"/>
  <c r="CR9" i="11"/>
  <c r="CR16" i="11"/>
  <c r="CR11" i="11"/>
  <c r="CR21" i="11"/>
  <c r="CR8" i="11"/>
  <c r="CR30" i="11"/>
  <c r="CR17" i="11"/>
  <c r="CR18" i="11"/>
  <c r="CR24" i="11"/>
  <c r="CR13" i="11"/>
  <c r="CR20" i="11"/>
  <c r="CR14" i="11"/>
  <c r="CR15" i="11"/>
  <c r="CR31" i="11"/>
  <c r="CR19" i="11"/>
  <c r="CR23" i="11"/>
  <c r="CR12" i="11"/>
  <c r="CR42" i="11"/>
  <c r="CR38" i="11"/>
  <c r="CR33" i="11"/>
  <c r="CR22" i="11"/>
  <c r="CR32" i="11"/>
  <c r="CR28" i="11"/>
  <c r="CR39" i="11"/>
  <c r="CR29" i="11"/>
  <c r="CR37" i="11"/>
  <c r="CR26" i="11"/>
  <c r="CR43" i="11"/>
  <c r="CR27" i="11"/>
  <c r="CR34" i="11"/>
  <c r="CR49" i="11"/>
  <c r="CR50" i="11"/>
  <c r="CR53" i="11"/>
  <c r="CR54" i="11"/>
  <c r="CR55" i="11"/>
  <c r="CR56" i="11"/>
  <c r="CR44" i="11"/>
  <c r="CR57" i="11"/>
  <c r="CR58" i="11"/>
  <c r="CR59" i="11"/>
  <c r="CR60" i="11"/>
  <c r="CR51" i="11"/>
  <c r="CR35" i="11"/>
  <c r="CR61" i="11"/>
  <c r="CR62" i="11"/>
  <c r="CR63" i="11"/>
  <c r="CR65" i="11"/>
  <c r="CR52" i="11"/>
  <c r="CR66" i="11"/>
  <c r="CR46" i="11"/>
  <c r="CR67" i="11"/>
  <c r="CR68" i="11"/>
  <c r="CR69" i="11"/>
  <c r="CR70" i="11"/>
  <c r="CR71" i="11"/>
  <c r="CR72" i="11"/>
  <c r="CR73" i="11"/>
  <c r="CR74" i="11"/>
  <c r="CR75" i="11"/>
  <c r="CR76" i="11"/>
  <c r="CR77" i="11"/>
  <c r="CR41" i="11"/>
  <c r="CR78" i="11"/>
  <c r="CR79" i="11"/>
  <c r="CR80" i="11"/>
  <c r="CR81" i="11"/>
  <c r="CR82" i="11"/>
  <c r="CR83" i="11"/>
  <c r="CR47" i="11"/>
  <c r="CR84" i="11"/>
  <c r="CR85" i="11"/>
  <c r="CR86" i="11"/>
  <c r="CR87" i="11"/>
  <c r="CR88" i="11"/>
  <c r="CR89" i="11"/>
  <c r="CR90" i="11"/>
  <c r="CR91" i="11"/>
  <c r="CR92" i="11"/>
  <c r="CR93" i="11"/>
  <c r="CR94" i="11"/>
  <c r="CR95" i="11"/>
  <c r="CR96" i="11"/>
  <c r="CR97" i="11"/>
  <c r="CR98" i="11"/>
  <c r="CR99" i="11"/>
  <c r="CR100" i="11"/>
  <c r="CR101" i="11"/>
  <c r="CR102" i="11"/>
  <c r="CR103" i="11"/>
  <c r="CR104" i="11"/>
  <c r="CR105" i="11"/>
  <c r="CR106" i="11"/>
  <c r="CR107" i="11"/>
  <c r="CR108" i="11"/>
  <c r="CR109" i="11"/>
  <c r="CR110" i="11"/>
  <c r="CR111" i="11"/>
  <c r="CR112" i="11"/>
  <c r="CR113" i="11"/>
  <c r="CR114" i="11"/>
  <c r="CR115" i="11"/>
  <c r="CR116" i="11"/>
  <c r="CR117" i="11"/>
  <c r="CR118" i="11"/>
  <c r="CR119" i="11"/>
  <c r="CR120" i="11"/>
  <c r="CR121" i="11"/>
  <c r="CR122" i="11"/>
  <c r="CR123" i="11"/>
  <c r="CR125" i="11"/>
  <c r="CR126" i="11"/>
  <c r="CR127" i="11"/>
  <c r="CR128" i="11"/>
  <c r="CR129" i="11"/>
  <c r="CR130" i="11"/>
  <c r="CR131" i="11"/>
  <c r="CR132" i="11"/>
  <c r="CR133" i="11"/>
  <c r="CR134" i="11"/>
  <c r="CR135" i="11"/>
  <c r="CR136" i="11"/>
  <c r="CR137" i="11"/>
  <c r="CR138" i="11"/>
  <c r="CR139" i="11"/>
  <c r="CR140" i="11"/>
  <c r="CR141" i="11"/>
  <c r="CR142" i="11"/>
  <c r="CR143" i="11"/>
  <c r="CR144" i="11"/>
  <c r="CR145" i="11"/>
  <c r="CR146" i="11"/>
  <c r="CR147" i="11"/>
  <c r="CR148" i="11"/>
  <c r="CR149" i="11"/>
  <c r="CR150" i="11"/>
  <c r="CR151" i="11"/>
  <c r="CR152" i="11"/>
  <c r="CZ11" i="11"/>
  <c r="CZ30" i="11"/>
  <c r="CZ17" i="11"/>
  <c r="CZ20" i="11"/>
  <c r="CZ38" i="11"/>
  <c r="CZ28" i="11"/>
  <c r="CZ34" i="11"/>
  <c r="CZ49" i="11"/>
  <c r="CZ55" i="11"/>
  <c r="CZ35" i="11"/>
  <c r="CZ65" i="11"/>
  <c r="CZ67" i="11"/>
  <c r="CZ70" i="11"/>
  <c r="CZ71" i="11"/>
  <c r="CZ74" i="11"/>
  <c r="CZ75" i="11"/>
  <c r="CZ78" i="11"/>
  <c r="CZ82" i="11"/>
  <c r="CZ84" i="11"/>
  <c r="CZ85" i="11"/>
  <c r="CZ88" i="11"/>
  <c r="CZ92" i="11"/>
  <c r="CZ93" i="11"/>
  <c r="CZ97" i="11"/>
  <c r="CZ100" i="11"/>
  <c r="CZ101" i="11"/>
  <c r="CZ104" i="11"/>
  <c r="CZ105" i="11"/>
  <c r="CZ109" i="11"/>
  <c r="CZ112" i="11"/>
  <c r="CZ113" i="11"/>
  <c r="CZ117" i="11"/>
  <c r="CZ121" i="11"/>
  <c r="CZ125" i="11"/>
  <c r="CZ143" i="11"/>
  <c r="CZ145" i="11"/>
  <c r="CZ147" i="11"/>
  <c r="BZ156" i="11"/>
  <c r="BY156" i="11" s="1"/>
  <c r="BX156" i="11" s="1"/>
  <c r="BW156" i="11" s="1"/>
  <c r="BV156" i="11" s="1"/>
  <c r="BU156" i="11" s="1"/>
  <c r="BT156" i="11" s="1"/>
  <c r="BS156" i="11" s="1"/>
  <c r="BR156" i="11" s="1"/>
  <c r="BQ156" i="11" s="1"/>
  <c r="BP156" i="11" s="1"/>
  <c r="BO156" i="11" s="1"/>
  <c r="BN156" i="11" s="1"/>
  <c r="BM156" i="11" s="1"/>
  <c r="BL156" i="11" s="1"/>
  <c r="BK156" i="11" s="1"/>
  <c r="BJ156" i="11" s="1"/>
  <c r="BI156" i="11" s="1"/>
  <c r="BH156" i="11" s="1"/>
  <c r="BG156" i="11" s="1"/>
  <c r="BF156" i="11" s="1"/>
  <c r="BE156" i="11" s="1"/>
  <c r="BD156" i="11" s="1"/>
  <c r="BC156" i="11" s="1"/>
  <c r="BB156" i="11" s="1"/>
  <c r="BA156" i="11" s="1"/>
  <c r="AZ156" i="11" s="1"/>
  <c r="AY156" i="11" s="1"/>
  <c r="AX156" i="11" s="1"/>
  <c r="AW156" i="11" s="1"/>
  <c r="AV156" i="11" s="1"/>
  <c r="AU156" i="11" s="1"/>
  <c r="AT156" i="11" s="1"/>
  <c r="AS156" i="11" s="1"/>
  <c r="AR156" i="11" s="1"/>
  <c r="AQ156" i="11" s="1"/>
  <c r="AP156" i="11" s="1"/>
  <c r="AO156" i="11" s="1"/>
  <c r="AN156" i="11" s="1"/>
  <c r="AM156" i="11" s="1"/>
  <c r="AL156" i="11" s="1"/>
  <c r="AK156" i="11" s="1"/>
  <c r="AJ156" i="11" s="1"/>
  <c r="AI156" i="11" s="1"/>
  <c r="AH156" i="11" s="1"/>
  <c r="AG156" i="11" s="1"/>
  <c r="AF156" i="11" s="1"/>
  <c r="AE156" i="11" s="1"/>
  <c r="AD156" i="11" s="1"/>
  <c r="AC156" i="11" s="1"/>
  <c r="AB156" i="11" s="1"/>
  <c r="AA156" i="11" s="1"/>
  <c r="Z156" i="11" s="1"/>
  <c r="Y156" i="11" s="1"/>
  <c r="X156" i="11" s="1"/>
  <c r="W156" i="11" s="1"/>
  <c r="V156" i="11" s="1"/>
  <c r="U156" i="11" s="1"/>
  <c r="T156" i="11" s="1"/>
  <c r="S156" i="11" s="1"/>
  <c r="R156" i="11" s="1"/>
  <c r="Q156" i="11" s="1"/>
  <c r="P156" i="11" s="1"/>
  <c r="O156" i="11" s="1"/>
  <c r="N156" i="11" s="1"/>
  <c r="BZ158" i="11"/>
  <c r="BY158" i="11" s="1"/>
  <c r="BX158" i="11" s="1"/>
  <c r="BW158" i="11" s="1"/>
  <c r="BV158" i="11" s="1"/>
  <c r="BU158" i="11" s="1"/>
  <c r="BT158" i="11" s="1"/>
  <c r="BS158" i="11" s="1"/>
  <c r="BR158" i="11" s="1"/>
  <c r="BQ158" i="11" s="1"/>
  <c r="BP158" i="11" s="1"/>
  <c r="BO158" i="11" s="1"/>
  <c r="BN158" i="11" s="1"/>
  <c r="BM158" i="11" s="1"/>
  <c r="BL158" i="11" s="1"/>
  <c r="BK158" i="11" s="1"/>
  <c r="BJ158" i="11" s="1"/>
  <c r="BI158" i="11" s="1"/>
  <c r="BH158" i="11" s="1"/>
  <c r="BG158" i="11" s="1"/>
  <c r="BF158" i="11" s="1"/>
  <c r="BE158" i="11" s="1"/>
  <c r="BD158" i="11" s="1"/>
  <c r="BC158" i="11" s="1"/>
  <c r="BB158" i="11" s="1"/>
  <c r="BA158" i="11" s="1"/>
  <c r="AZ158" i="11" s="1"/>
  <c r="AY158" i="11" s="1"/>
  <c r="AX158" i="11" s="1"/>
  <c r="AW158" i="11" s="1"/>
  <c r="AV158" i="11" s="1"/>
  <c r="AU158" i="11" s="1"/>
  <c r="AT158" i="11" s="1"/>
  <c r="AS158" i="11" s="1"/>
  <c r="AR158" i="11" s="1"/>
  <c r="AQ158" i="11" s="1"/>
  <c r="AP158" i="11" s="1"/>
  <c r="AO158" i="11" s="1"/>
  <c r="AN158" i="11" s="1"/>
  <c r="AM158" i="11" s="1"/>
  <c r="AL158" i="11" s="1"/>
  <c r="AK158" i="11" s="1"/>
  <c r="AJ158" i="11" s="1"/>
  <c r="AI158" i="11" s="1"/>
  <c r="AH158" i="11" s="1"/>
  <c r="AG158" i="11" s="1"/>
  <c r="AF158" i="11" s="1"/>
  <c r="AE158" i="11" s="1"/>
  <c r="AD158" i="11" s="1"/>
  <c r="AC158" i="11" s="1"/>
  <c r="AB158" i="11" s="1"/>
  <c r="AA158" i="11" s="1"/>
  <c r="Z158" i="11" s="1"/>
  <c r="Y158" i="11" s="1"/>
  <c r="X158" i="11" s="1"/>
  <c r="W158" i="11" s="1"/>
  <c r="V158" i="11" s="1"/>
  <c r="U158" i="11" s="1"/>
  <c r="T158" i="11" s="1"/>
  <c r="S158" i="11" s="1"/>
  <c r="R158" i="11" s="1"/>
  <c r="Q158" i="11" s="1"/>
  <c r="P158" i="11" s="1"/>
  <c r="O158" i="11" s="1"/>
  <c r="N158" i="11" s="1"/>
  <c r="BW155" i="11"/>
  <c r="BV155" i="11"/>
  <c r="BX155" i="11"/>
  <c r="BY155" i="11"/>
  <c r="BZ155" i="11"/>
  <c r="CA155" i="11"/>
  <c r="BV153" i="11"/>
  <c r="BW153" i="11"/>
  <c r="BX153" i="11"/>
  <c r="BY153" i="11"/>
  <c r="BZ153" i="11"/>
  <c r="CA153" i="11"/>
  <c r="CZ140" i="11"/>
  <c r="J154" i="11"/>
  <c r="I154" i="11"/>
  <c r="H154" i="11"/>
  <c r="L153" i="11"/>
  <c r="BP155" i="11"/>
  <c r="BQ155" i="11"/>
  <c r="BR155" i="11"/>
  <c r="BS155" i="11"/>
  <c r="BT155" i="11"/>
  <c r="BU155" i="11"/>
  <c r="BP153" i="11"/>
  <c r="BQ153" i="11"/>
  <c r="BR153" i="11"/>
  <c r="BS153" i="11"/>
  <c r="BT153" i="11"/>
  <c r="BJ153" i="11"/>
  <c r="G260" i="11" s="1"/>
  <c r="BO153" i="11"/>
  <c r="G259" i="11" s="1"/>
  <c r="AS153" i="11"/>
  <c r="G256" i="11" s="1"/>
  <c r="AY153" i="11"/>
  <c r="BK153" i="11"/>
  <c r="AH153" i="11"/>
  <c r="G252" i="11" s="1"/>
  <c r="AN153" i="11"/>
  <c r="AT153" i="11"/>
  <c r="AZ153" i="11"/>
  <c r="BF153" i="11"/>
  <c r="BL153" i="11"/>
  <c r="Y153" i="11"/>
  <c r="AJ153" i="11"/>
  <c r="AV153" i="11"/>
  <c r="BB153" i="11"/>
  <c r="BI153" i="11"/>
  <c r="BN153" i="11"/>
  <c r="Q153" i="11"/>
  <c r="G247" i="11" s="1"/>
  <c r="W153" i="11"/>
  <c r="AC153" i="11"/>
  <c r="AI153" i="11"/>
  <c r="AO153" i="11"/>
  <c r="AU153" i="11"/>
  <c r="BA153" i="11"/>
  <c r="BG153" i="11"/>
  <c r="BM153" i="11"/>
  <c r="O153" i="11"/>
  <c r="U153" i="11"/>
  <c r="AA153" i="11"/>
  <c r="AG153" i="11"/>
  <c r="AM153" i="11"/>
  <c r="BE153" i="11"/>
  <c r="V153" i="11"/>
  <c r="R153" i="11"/>
  <c r="T153" i="11"/>
  <c r="X153" i="11"/>
  <c r="Z153" i="11"/>
  <c r="AB153" i="11"/>
  <c r="AE153" i="11"/>
  <c r="AF153" i="11"/>
  <c r="G253" i="11" s="1"/>
  <c r="AK153" i="11"/>
  <c r="AL153" i="11"/>
  <c r="AP153" i="11"/>
  <c r="AR153" i="11"/>
  <c r="AW153" i="11"/>
  <c r="AX153" i="11"/>
  <c r="BC153" i="11"/>
  <c r="N153" i="11"/>
  <c r="P153" i="11"/>
  <c r="G255" i="11" s="1"/>
  <c r="S153" i="11"/>
  <c r="G224" i="11" s="1"/>
  <c r="AD153" i="11"/>
  <c r="BD153" i="11"/>
  <c r="BH153" i="11"/>
  <c r="BJ155" i="11"/>
  <c r="BK155" i="11"/>
  <c r="BL155" i="11"/>
  <c r="BM155" i="11"/>
  <c r="BN155" i="11"/>
  <c r="BO155" i="11"/>
  <c r="BD155" i="11"/>
  <c r="BE155" i="11"/>
  <c r="BF155" i="11"/>
  <c r="BG155" i="11"/>
  <c r="BH155" i="11"/>
  <c r="BI155" i="11"/>
  <c r="BU153" i="11"/>
  <c r="AX155" i="11"/>
  <c r="AY155" i="11"/>
  <c r="AZ155" i="11"/>
  <c r="BA155" i="11"/>
  <c r="BB155" i="11"/>
  <c r="BC155" i="11"/>
  <c r="N155" i="11"/>
  <c r="O155" i="11"/>
  <c r="P155" i="11"/>
  <c r="Q155" i="11"/>
  <c r="R155" i="11"/>
  <c r="S155" i="11"/>
  <c r="T155" i="11"/>
  <c r="U155" i="11"/>
  <c r="V155" i="11"/>
  <c r="W155" i="11"/>
  <c r="X155" i="11"/>
  <c r="Y155" i="11"/>
  <c r="Z155" i="11"/>
  <c r="AA155" i="11"/>
  <c r="AB155" i="11"/>
  <c r="AC155" i="11"/>
  <c r="AD155" i="11"/>
  <c r="AE155" i="11"/>
  <c r="AF155" i="11"/>
  <c r="AG155" i="11"/>
  <c r="AH155" i="11"/>
  <c r="AI155" i="11"/>
  <c r="AJ155" i="11"/>
  <c r="AK155" i="11"/>
  <c r="AL155" i="11"/>
  <c r="AM155" i="11"/>
  <c r="AN155" i="11"/>
  <c r="AO155" i="11"/>
  <c r="AP155" i="11"/>
  <c r="AR155" i="11"/>
  <c r="AS155" i="11"/>
  <c r="AT155" i="11"/>
  <c r="AU155" i="11"/>
  <c r="AV155" i="11"/>
  <c r="AW155" i="11"/>
  <c r="C153" i="11"/>
  <c r="G154" i="11" s="1"/>
  <c r="G153" i="11"/>
  <c r="G235" i="11" l="1"/>
  <c r="F233" i="11"/>
  <c r="G228" i="11"/>
  <c r="G232" i="11"/>
  <c r="G227" i="11"/>
  <c r="G248" i="11"/>
  <c r="G236" i="11"/>
  <c r="G234" i="11"/>
  <c r="G244" i="11"/>
  <c r="CO8" i="11"/>
  <c r="CO6" i="11"/>
  <c r="CO15" i="11"/>
  <c r="CO14" i="11"/>
  <c r="CO19" i="11"/>
  <c r="CO23" i="11"/>
  <c r="CO32" i="11"/>
  <c r="CO33" i="11"/>
  <c r="CO36" i="11"/>
  <c r="CO47" i="11"/>
  <c r="CO50" i="11"/>
  <c r="CO53" i="11"/>
  <c r="CO56" i="11"/>
  <c r="CO60" i="11"/>
  <c r="CO64" i="11"/>
  <c r="CO67" i="11"/>
  <c r="CO71" i="11"/>
  <c r="CO75" i="11"/>
  <c r="CO79" i="11"/>
  <c r="CO83" i="11"/>
  <c r="CO87" i="11"/>
  <c r="CO91" i="11"/>
  <c r="CO95" i="11"/>
  <c r="CO99" i="11"/>
  <c r="CO103" i="11"/>
  <c r="CO107" i="11"/>
  <c r="CO111" i="11"/>
  <c r="CO115" i="11"/>
  <c r="CO119" i="11"/>
  <c r="CO123" i="11"/>
  <c r="CO127" i="11"/>
  <c r="CO131" i="11"/>
  <c r="CO135" i="11"/>
  <c r="CO139" i="11"/>
  <c r="CO143" i="11"/>
  <c r="CO147" i="11"/>
  <c r="CO151" i="11"/>
  <c r="CO11" i="11"/>
  <c r="CO126" i="11"/>
  <c r="CO150" i="11"/>
  <c r="CO10" i="11"/>
  <c r="CO18" i="11"/>
  <c r="CO17" i="11"/>
  <c r="CO30" i="11"/>
  <c r="CO24" i="11"/>
  <c r="CO35" i="11"/>
  <c r="CO34" i="11"/>
  <c r="CO29" i="11"/>
  <c r="CO26" i="11"/>
  <c r="CO48" i="11"/>
  <c r="CO51" i="11"/>
  <c r="CO54" i="11"/>
  <c r="CO57" i="11"/>
  <c r="CO61" i="11"/>
  <c r="CO65" i="11"/>
  <c r="CO68" i="11"/>
  <c r="CO72" i="11"/>
  <c r="CO76" i="11"/>
  <c r="CO80" i="11"/>
  <c r="CO84" i="11"/>
  <c r="CO88" i="11"/>
  <c r="CO92" i="11"/>
  <c r="CO96" i="11"/>
  <c r="CO100" i="11"/>
  <c r="CO104" i="11"/>
  <c r="CO108" i="11"/>
  <c r="CO112" i="11"/>
  <c r="CO116" i="11"/>
  <c r="CO120" i="11"/>
  <c r="CO124" i="11"/>
  <c r="CO128" i="11"/>
  <c r="CO132" i="11"/>
  <c r="CO136" i="11"/>
  <c r="CO140" i="11"/>
  <c r="CO144" i="11"/>
  <c r="CO148" i="11"/>
  <c r="CO152" i="11"/>
  <c r="CO13" i="11"/>
  <c r="CO122" i="11"/>
  <c r="CO142" i="11"/>
  <c r="CO5" i="11"/>
  <c r="CO9" i="11"/>
  <c r="CO20" i="11"/>
  <c r="CO21" i="11"/>
  <c r="CO28" i="11"/>
  <c r="CO31" i="11"/>
  <c r="CO38" i="11"/>
  <c r="CO37" i="11"/>
  <c r="CO27" i="11"/>
  <c r="CO43" i="11"/>
  <c r="CO49" i="11"/>
  <c r="CO52" i="11"/>
  <c r="CO55" i="11"/>
  <c r="CO58" i="11"/>
  <c r="CO62" i="11"/>
  <c r="CO66" i="11"/>
  <c r="CO69" i="11"/>
  <c r="CO73" i="11"/>
  <c r="CO77" i="11"/>
  <c r="CO81" i="11"/>
  <c r="CO85" i="11"/>
  <c r="CO89" i="11"/>
  <c r="CO93" i="11"/>
  <c r="CO97" i="11"/>
  <c r="CO101" i="11"/>
  <c r="CO105" i="11"/>
  <c r="CO109" i="11"/>
  <c r="CO113" i="11"/>
  <c r="CO117" i="11"/>
  <c r="CO121" i="11"/>
  <c r="CO125" i="11"/>
  <c r="CO129" i="11"/>
  <c r="CO133" i="11"/>
  <c r="CO137" i="11"/>
  <c r="CO141" i="11"/>
  <c r="CO145" i="11"/>
  <c r="CO149" i="11"/>
  <c r="CO4" i="11"/>
  <c r="CO7" i="11"/>
  <c r="CO16" i="11"/>
  <c r="CO12" i="11"/>
  <c r="CO22" i="11"/>
  <c r="CO39" i="11"/>
  <c r="CO42" i="11"/>
  <c r="CO40" i="11"/>
  <c r="CO25" i="11"/>
  <c r="CO41" i="11"/>
  <c r="CO44" i="11"/>
  <c r="CO45" i="11"/>
  <c r="CO59" i="11"/>
  <c r="CO63" i="11"/>
  <c r="CO46" i="11"/>
  <c r="CO70" i="11"/>
  <c r="CO74" i="11"/>
  <c r="CO78" i="11"/>
  <c r="CO82" i="11"/>
  <c r="CO86" i="11"/>
  <c r="CO90" i="11"/>
  <c r="CO94" i="11"/>
  <c r="CO98" i="11"/>
  <c r="CO102" i="11"/>
  <c r="CO106" i="11"/>
  <c r="CO110" i="11"/>
  <c r="CO114" i="11"/>
  <c r="CO118" i="11"/>
  <c r="CO130" i="11"/>
  <c r="CO134" i="11"/>
  <c r="CO138" i="11"/>
  <c r="CO146" i="11"/>
  <c r="CZ4" i="11"/>
  <c r="CZ149" i="11"/>
  <c r="CZ141" i="11"/>
  <c r="CZ137" i="11"/>
  <c r="CZ133" i="11"/>
  <c r="CZ129" i="11"/>
  <c r="CZ98" i="11"/>
  <c r="G226" i="11"/>
  <c r="CZ136" i="11"/>
  <c r="CZ132" i="11"/>
  <c r="CZ103" i="11"/>
  <c r="CZ73" i="11"/>
  <c r="CZ60" i="11"/>
  <c r="CZ22" i="11"/>
  <c r="CZ9" i="11"/>
  <c r="CZ7" i="11"/>
  <c r="G215" i="11"/>
  <c r="G258" i="11"/>
  <c r="CZ135" i="11"/>
  <c r="CZ127" i="11"/>
  <c r="CZ142" i="11"/>
  <c r="CZ89" i="11"/>
  <c r="CZ58" i="11"/>
  <c r="CZ19" i="11"/>
  <c r="CZ26" i="11"/>
  <c r="CZ47" i="11"/>
  <c r="CZ24" i="11"/>
  <c r="CZ16" i="11"/>
  <c r="CZ111" i="11"/>
  <c r="CZ99" i="11"/>
  <c r="CZ107" i="11"/>
  <c r="CZ87" i="11"/>
  <c r="CZ53" i="11"/>
  <c r="CZ131" i="11"/>
  <c r="CZ123" i="11"/>
  <c r="CZ91" i="11"/>
  <c r="CZ80" i="11"/>
  <c r="CZ77" i="11"/>
  <c r="CZ69" i="11"/>
  <c r="CZ62" i="11"/>
  <c r="CZ130" i="11"/>
  <c r="CZ126" i="11"/>
  <c r="CZ122" i="11"/>
  <c r="CZ114" i="11"/>
  <c r="CZ102" i="11"/>
  <c r="CZ94" i="11"/>
  <c r="CZ90" i="11"/>
  <c r="CZ76" i="11"/>
  <c r="CZ72" i="11"/>
  <c r="CZ68" i="11"/>
  <c r="CZ52" i="11"/>
  <c r="CZ61" i="11"/>
  <c r="CZ59" i="11"/>
  <c r="CZ56" i="11"/>
  <c r="CZ33" i="11"/>
  <c r="CZ21" i="11"/>
  <c r="CZ6" i="11"/>
  <c r="CZ12" i="11"/>
  <c r="CZ18" i="11"/>
  <c r="CZ14" i="11"/>
  <c r="CZ5" i="11"/>
  <c r="G207" i="11"/>
  <c r="G254" i="11"/>
  <c r="G249" i="11"/>
  <c r="G251" i="11"/>
  <c r="G212" i="11"/>
  <c r="G216" i="11"/>
  <c r="CZ152" i="11"/>
  <c r="CZ148" i="11"/>
  <c r="CZ144" i="11"/>
  <c r="CZ128" i="11"/>
  <c r="CZ120" i="11"/>
  <c r="CZ116" i="11"/>
  <c r="CZ108" i="11"/>
  <c r="CZ96" i="11"/>
  <c r="CZ81" i="11"/>
  <c r="CZ41" i="11"/>
  <c r="CZ46" i="11"/>
  <c r="CZ63" i="11"/>
  <c r="CZ51" i="11"/>
  <c r="CZ57" i="11"/>
  <c r="CZ54" i="11"/>
  <c r="CZ32" i="11"/>
  <c r="CZ42" i="11"/>
  <c r="CZ31" i="11"/>
  <c r="G213" i="11"/>
  <c r="CZ150" i="11"/>
  <c r="CZ146" i="11"/>
  <c r="CZ138" i="11"/>
  <c r="CZ134" i="11"/>
  <c r="CZ118" i="11"/>
  <c r="CZ110" i="11"/>
  <c r="CZ106" i="11"/>
  <c r="CZ86" i="11"/>
  <c r="CZ83" i="11"/>
  <c r="CZ79" i="11"/>
  <c r="CZ50" i="11"/>
  <c r="CZ43" i="11"/>
  <c r="CZ39" i="11"/>
  <c r="CZ23" i="11"/>
  <c r="CZ151" i="11"/>
  <c r="CZ139" i="11"/>
  <c r="CZ119" i="11"/>
  <c r="CZ115" i="11"/>
  <c r="CZ95" i="11"/>
  <c r="CZ66" i="11"/>
  <c r="CZ44" i="11"/>
  <c r="CZ27" i="11"/>
  <c r="CZ29" i="11"/>
  <c r="CZ15" i="11"/>
  <c r="G217" i="11"/>
  <c r="G250" i="11"/>
  <c r="CZ37" i="11"/>
  <c r="CZ13" i="11"/>
  <c r="G209" i="11"/>
  <c r="G208" i="11"/>
  <c r="G210" i="11"/>
  <c r="G257" i="11"/>
  <c r="G214" i="11"/>
  <c r="G245" i="11"/>
  <c r="CZ8" i="11" l="1"/>
  <c r="AQ155" i="11"/>
  <c r="AQ153" i="11"/>
  <c r="J153" i="11"/>
  <c r="I153" i="11"/>
  <c r="A60" i="11"/>
  <c r="A136" i="11"/>
  <c r="A55" i="11"/>
  <c r="A145" i="11"/>
  <c r="A146" i="11"/>
  <c r="A148" i="11"/>
  <c r="A95" i="11"/>
  <c r="H153" i="11"/>
  <c r="CZ10" i="11"/>
  <c r="K153" i="11"/>
  <c r="G211" i="11" l="1"/>
  <c r="G223" i="11"/>
  <c r="A7" i="11"/>
  <c r="A27" i="11"/>
  <c r="A90" i="11"/>
  <c r="A126" i="11"/>
  <c r="A75" i="11"/>
  <c r="A10" i="11"/>
  <c r="A142" i="11"/>
  <c r="A31" i="11"/>
  <c r="A33" i="11"/>
  <c r="A11" i="11"/>
  <c r="A26" i="11"/>
  <c r="A24" i="11"/>
  <c r="A73" i="11"/>
  <c r="A86" i="11"/>
  <c r="A72" i="11"/>
  <c r="A65" i="11"/>
  <c r="A101" i="11"/>
  <c r="A61" i="11"/>
  <c r="A64" i="11"/>
  <c r="A85" i="11"/>
  <c r="A102" i="11"/>
  <c r="A135" i="11"/>
  <c r="A137" i="11"/>
  <c r="A107" i="11"/>
  <c r="A58" i="11"/>
  <c r="A57" i="11"/>
  <c r="A88" i="11"/>
  <c r="A19" i="11"/>
  <c r="A66" i="11"/>
  <c r="A139" i="11"/>
  <c r="A82" i="11"/>
  <c r="A121" i="11"/>
  <c r="A143" i="11"/>
  <c r="A87" i="11"/>
  <c r="A34" i="11"/>
  <c r="A59" i="11"/>
  <c r="A113" i="11"/>
  <c r="A93" i="11"/>
  <c r="A48" i="11"/>
  <c r="A129" i="11"/>
  <c r="A112" i="11"/>
  <c r="A89" i="11"/>
  <c r="A68" i="11"/>
  <c r="A111" i="11"/>
  <c r="A103" i="11"/>
  <c r="A67" i="11"/>
  <c r="A43" i="11"/>
  <c r="A123" i="11"/>
  <c r="A151" i="11"/>
  <c r="A36" i="11"/>
  <c r="A150" i="11"/>
  <c r="A18" i="11"/>
  <c r="A144" i="11"/>
  <c r="A71" i="11"/>
  <c r="A63" i="11"/>
  <c r="A140" i="11"/>
  <c r="A105" i="11"/>
  <c r="A62" i="11"/>
  <c r="A125" i="11"/>
  <c r="A30" i="11"/>
  <c r="A37" i="11"/>
  <c r="A117" i="11"/>
  <c r="A130" i="11"/>
  <c r="A120" i="11"/>
  <c r="A108" i="11"/>
  <c r="A149" i="11"/>
  <c r="A46" i="11"/>
  <c r="A9" i="11"/>
  <c r="A114" i="11"/>
  <c r="A13" i="11"/>
  <c r="A69" i="11"/>
  <c r="A127" i="11"/>
  <c r="A91" i="11"/>
  <c r="A128" i="11"/>
  <c r="A15" i="11"/>
  <c r="A5" i="11"/>
  <c r="A12" i="11"/>
  <c r="A147" i="11"/>
  <c r="A97" i="11"/>
  <c r="A23" i="11"/>
  <c r="A51" i="11"/>
  <c r="A83" i="11"/>
  <c r="A116" i="11"/>
  <c r="A40" i="11"/>
  <c r="A92" i="11"/>
  <c r="A76" i="11"/>
  <c r="A74" i="11"/>
  <c r="A96" i="11"/>
  <c r="A141" i="11"/>
  <c r="A132" i="11"/>
  <c r="A133" i="11"/>
  <c r="A47" i="11"/>
  <c r="A52" i="11"/>
  <c r="A39" i="11"/>
  <c r="A118" i="11"/>
  <c r="A17" i="11"/>
  <c r="A45" i="11"/>
  <c r="A77" i="11"/>
  <c r="A16" i="11"/>
  <c r="A70" i="11"/>
  <c r="A109" i="11"/>
  <c r="A94" i="11"/>
  <c r="A53" i="11"/>
  <c r="A138" i="11"/>
  <c r="A131" i="11"/>
  <c r="A22" i="11"/>
  <c r="G246" i="11"/>
  <c r="A84" i="11"/>
  <c r="A122" i="11"/>
  <c r="A8" i="11"/>
  <c r="A99" i="11"/>
  <c r="A124" i="11"/>
  <c r="A134" i="11"/>
  <c r="A115" i="11"/>
  <c r="A110" i="11"/>
  <c r="A6" i="11"/>
  <c r="A25" i="11"/>
  <c r="A32" i="11"/>
  <c r="A54" i="11"/>
  <c r="A78" i="11"/>
  <c r="A41" i="11"/>
  <c r="A49" i="11"/>
  <c r="A44" i="11"/>
  <c r="A4" i="11"/>
  <c r="A20" i="11"/>
  <c r="A28" i="11"/>
  <c r="A104" i="11"/>
  <c r="A81" i="11"/>
  <c r="A35" i="11"/>
  <c r="A42" i="11"/>
  <c r="A80" i="11"/>
  <c r="A119" i="11"/>
  <c r="A14" i="11"/>
  <c r="A38" i="11"/>
  <c r="A21" i="11"/>
  <c r="A79" i="11"/>
  <c r="A98" i="11"/>
  <c r="A29" i="11"/>
  <c r="A100" i="11"/>
  <c r="A50" i="11"/>
  <c r="A152" i="11"/>
  <c r="A106" i="11"/>
  <c r="A56" i="11"/>
  <c r="E233" i="11"/>
  <c r="G233" i="11" s="1"/>
</calcChain>
</file>

<file path=xl/sharedStrings.xml><?xml version="1.0" encoding="utf-8"?>
<sst xmlns="http://schemas.openxmlformats.org/spreadsheetml/2006/main" count="701" uniqueCount="406">
  <si>
    <t>This Zopfi</t>
  </si>
  <si>
    <t>Hanspeter Zopfi</t>
  </si>
  <si>
    <t>Balz Zopfi</t>
  </si>
  <si>
    <t>Patrick Tschudi</t>
  </si>
  <si>
    <t>Name</t>
  </si>
  <si>
    <t>Total</t>
  </si>
  <si>
    <t>Punkte</t>
  </si>
  <si>
    <t>Thomas Vögeli</t>
  </si>
  <si>
    <t>Thomas Allenspach</t>
  </si>
  <si>
    <t>Platz</t>
  </si>
  <si>
    <t>Luc Ziltener</t>
  </si>
  <si>
    <t>Handjass</t>
  </si>
  <si>
    <t>Schieber</t>
  </si>
  <si>
    <t>Wertung Turniere</t>
  </si>
  <si>
    <t>Coiffeur</t>
  </si>
  <si>
    <t>Andreas Vögeli</t>
  </si>
  <si>
    <t>Jassclub Tödi</t>
  </si>
  <si>
    <t>Hanspeter Zopfi jun.</t>
  </si>
  <si>
    <t>1/07</t>
  </si>
  <si>
    <t>2/07</t>
  </si>
  <si>
    <t>3/07</t>
  </si>
  <si>
    <t>4/07</t>
  </si>
  <si>
    <t>5/07</t>
  </si>
  <si>
    <t>6/07</t>
  </si>
  <si>
    <t>1/06</t>
  </si>
  <si>
    <t>2/06</t>
  </si>
  <si>
    <t>3/06</t>
  </si>
  <si>
    <t>4/06</t>
  </si>
  <si>
    <t>5/06</t>
  </si>
  <si>
    <t>6/06</t>
  </si>
  <si>
    <t>2/08</t>
  </si>
  <si>
    <t>1/08</t>
  </si>
  <si>
    <t>Ruth Langenegger</t>
  </si>
  <si>
    <t>3/08</t>
  </si>
  <si>
    <t>4/08</t>
  </si>
  <si>
    <t>5/08</t>
  </si>
  <si>
    <t>6/08</t>
  </si>
  <si>
    <t>1/09</t>
  </si>
  <si>
    <t>2/09</t>
  </si>
  <si>
    <t>3/09</t>
  </si>
  <si>
    <t>4/09</t>
  </si>
  <si>
    <t>5/09</t>
  </si>
  <si>
    <t>6/09</t>
  </si>
  <si>
    <t>1/10</t>
  </si>
  <si>
    <t>2/10</t>
  </si>
  <si>
    <t>3/10</t>
  </si>
  <si>
    <t>t</t>
  </si>
  <si>
    <t>Masters</t>
  </si>
  <si>
    <t>Führende:</t>
  </si>
  <si>
    <t>2. Plätze</t>
  </si>
  <si>
    <t>Top 3</t>
  </si>
  <si>
    <t>Top 5</t>
  </si>
  <si>
    <t>Letzter</t>
  </si>
  <si>
    <t>1/06-2/07</t>
  </si>
  <si>
    <t>2/07-3/07</t>
  </si>
  <si>
    <t>3/07-5/07</t>
  </si>
  <si>
    <t>5/07-6/07</t>
  </si>
  <si>
    <t>6/07-2/08</t>
  </si>
  <si>
    <t>2/08-6/08</t>
  </si>
  <si>
    <t>6/08-2/09</t>
  </si>
  <si>
    <t>2/09-3/09</t>
  </si>
  <si>
    <t>4/10</t>
  </si>
  <si>
    <t>5/10</t>
  </si>
  <si>
    <t>6/10</t>
  </si>
  <si>
    <t>3/09-1/10</t>
  </si>
  <si>
    <t>1/10-2/10</t>
  </si>
  <si>
    <t>Teilnahmen</t>
  </si>
  <si>
    <t>ist</t>
  </si>
  <si>
    <t>soll</t>
  </si>
  <si>
    <t>Teilnehemer:</t>
  </si>
  <si>
    <t>aktuelle serie</t>
  </si>
  <si>
    <t>max serie</t>
  </si>
  <si>
    <t>Top 10</t>
  </si>
  <si>
    <t>schieber</t>
  </si>
  <si>
    <t>coiffeur</t>
  </si>
  <si>
    <t>handjass</t>
  </si>
  <si>
    <t>gemischt</t>
  </si>
  <si>
    <t>g</t>
  </si>
  <si>
    <t>s</t>
  </si>
  <si>
    <t>h</t>
  </si>
  <si>
    <t>c</t>
  </si>
  <si>
    <t>Einzeldisziplinen:</t>
  </si>
  <si>
    <t>Schieber:</t>
  </si>
  <si>
    <t>Coiffeur:</t>
  </si>
  <si>
    <t>gemischt:</t>
  </si>
  <si>
    <t>Tag</t>
  </si>
  <si>
    <t>Restaurant</t>
  </si>
  <si>
    <t>sa</t>
  </si>
  <si>
    <t>hefti</t>
  </si>
  <si>
    <t>so</t>
  </si>
  <si>
    <t>sport</t>
  </si>
  <si>
    <t>frei</t>
  </si>
  <si>
    <t>schü</t>
  </si>
  <si>
    <t>Nach Jassart:</t>
  </si>
  <si>
    <t>Gemischt</t>
  </si>
  <si>
    <t>Nach Tag:</t>
  </si>
  <si>
    <t>om</t>
  </si>
  <si>
    <t>eid</t>
  </si>
  <si>
    <t>adl e</t>
  </si>
  <si>
    <t>adl s</t>
  </si>
  <si>
    <t>auf</t>
  </si>
  <si>
    <t>nat</t>
  </si>
  <si>
    <t>blum</t>
  </si>
  <si>
    <t>Samstag</t>
  </si>
  <si>
    <t>Sonntag</t>
  </si>
  <si>
    <t>Feiertag</t>
  </si>
  <si>
    <t>Auffahrt</t>
  </si>
  <si>
    <t>Ostermontag</t>
  </si>
  <si>
    <t>schwi</t>
  </si>
  <si>
    <t>heft</t>
  </si>
  <si>
    <t>ste</t>
  </si>
  <si>
    <t>gla</t>
  </si>
  <si>
    <t>blu</t>
  </si>
  <si>
    <t>hef</t>
  </si>
  <si>
    <t>Nach Restaurant:</t>
  </si>
  <si>
    <t>Adler Engi</t>
  </si>
  <si>
    <t>Hefti Engi</t>
  </si>
  <si>
    <t>National Näfels</t>
  </si>
  <si>
    <t>Sportplatz</t>
  </si>
  <si>
    <t>Blume Schwanden</t>
  </si>
  <si>
    <t>Eidgenossen Linthal</t>
  </si>
  <si>
    <t>Freihof Hätzingen</t>
  </si>
  <si>
    <t>Schwimmbad Schwanden</t>
  </si>
  <si>
    <t>Glarnerstübli</t>
  </si>
  <si>
    <t>Sternen Obstalden</t>
  </si>
  <si>
    <t>Schützenhaus Glarus</t>
  </si>
  <si>
    <t>Adler Schwanden</t>
  </si>
  <si>
    <t>punkte pro teilnahme</t>
  </si>
  <si>
    <t>Krone Nidfurn</t>
  </si>
  <si>
    <t>Punkte der Jahressieger</t>
  </si>
  <si>
    <t>Vorsprung</t>
  </si>
  <si>
    <t>Mathias Zopfi</t>
  </si>
  <si>
    <t>In den Jahren 2006/2007/2008 war das Punktesystem für die Jahreswertung anders, darum stimmen die Zahlen nicht mit der Jahreswertung überein</t>
  </si>
  <si>
    <t>Meiste Punkte in einem Jahr</t>
  </si>
  <si>
    <t>1/11</t>
  </si>
  <si>
    <t>2/11</t>
  </si>
  <si>
    <t>3/11</t>
  </si>
  <si>
    <t>4/11</t>
  </si>
  <si>
    <t>5/11</t>
  </si>
  <si>
    <t>6/11</t>
  </si>
  <si>
    <t>3 4te</t>
  </si>
  <si>
    <t>2 13te</t>
  </si>
  <si>
    <t>krone</t>
  </si>
  <si>
    <t>2 18te</t>
  </si>
  <si>
    <t>Punkte Total</t>
  </si>
  <si>
    <t>Punkte pro Turnier (mind. 10 Teilnahmen)</t>
  </si>
  <si>
    <t>2/10-1/11</t>
  </si>
  <si>
    <t>1/11-2/11</t>
  </si>
  <si>
    <t>2/11-4/11</t>
  </si>
  <si>
    <t>4/11-5/11</t>
  </si>
  <si>
    <t>Rang</t>
  </si>
  <si>
    <t>…</t>
  </si>
  <si>
    <t>1/12</t>
  </si>
  <si>
    <t>2/12</t>
  </si>
  <si>
    <t>3/12</t>
  </si>
  <si>
    <t>4/12</t>
  </si>
  <si>
    <t>5/12</t>
  </si>
  <si>
    <t>6/12</t>
  </si>
  <si>
    <t>2 14te</t>
  </si>
  <si>
    <t>5/11-2/12</t>
  </si>
  <si>
    <t>2 2te</t>
  </si>
  <si>
    <t>2 23te</t>
  </si>
  <si>
    <t>Differenzler</t>
  </si>
  <si>
    <t>differenzler</t>
  </si>
  <si>
    <t>2 dsq*</t>
  </si>
  <si>
    <t>*zu früh gegangen</t>
  </si>
  <si>
    <t>2/12-3/12</t>
  </si>
  <si>
    <t>d</t>
  </si>
  <si>
    <t>1/13</t>
  </si>
  <si>
    <t>2/13</t>
  </si>
  <si>
    <t>3/13</t>
  </si>
  <si>
    <t>4/13</t>
  </si>
  <si>
    <t>5/13</t>
  </si>
  <si>
    <t>6/13</t>
  </si>
  <si>
    <t>Schützenhof Näfels</t>
  </si>
  <si>
    <t>Raben Linthal</t>
  </si>
  <si>
    <t>2 15te</t>
  </si>
  <si>
    <t>2 10te, 2 13te</t>
  </si>
  <si>
    <t>1/14</t>
  </si>
  <si>
    <t>2/14</t>
  </si>
  <si>
    <t>3/14</t>
  </si>
  <si>
    <t>4/14</t>
  </si>
  <si>
    <t>5/14</t>
  </si>
  <si>
    <t>6/14</t>
  </si>
  <si>
    <t>2 21te</t>
  </si>
  <si>
    <t>2 11te</t>
  </si>
  <si>
    <t>2 6te</t>
  </si>
  <si>
    <t>schühof</t>
  </si>
  <si>
    <t>rab</t>
  </si>
  <si>
    <t>jäg</t>
  </si>
  <si>
    <t>kro</t>
  </si>
  <si>
    <t>lihn</t>
  </si>
  <si>
    <t>Lihn Filzbach</t>
  </si>
  <si>
    <t>Jägerstübli Matt</t>
  </si>
  <si>
    <t>5/13-1/14</t>
  </si>
  <si>
    <t>3/14-4/14</t>
  </si>
  <si>
    <t>2/14-3/14</t>
  </si>
  <si>
    <t>5/14-6/14</t>
  </si>
  <si>
    <t>4/14-5/14</t>
  </si>
  <si>
    <t>1/14-2/14</t>
  </si>
  <si>
    <t>3/12-4/12</t>
  </si>
  <si>
    <t>4/12-5/13</t>
  </si>
  <si>
    <t>1/15</t>
  </si>
  <si>
    <t>2/15</t>
  </si>
  <si>
    <t>3/15</t>
  </si>
  <si>
    <t>4/15</t>
  </si>
  <si>
    <t>5/15</t>
  </si>
  <si>
    <t>6/15</t>
  </si>
  <si>
    <t>2 3te</t>
  </si>
  <si>
    <t>2 5te</t>
  </si>
  <si>
    <t>nati</t>
  </si>
  <si>
    <t>6/14-2/15</t>
  </si>
  <si>
    <t>M</t>
  </si>
  <si>
    <t>1=Jahresmeistertitel</t>
  </si>
  <si>
    <t>2=Turniersiege</t>
  </si>
  <si>
    <t>3=Masterssiege</t>
  </si>
  <si>
    <t>4=Siege für den aktuellen Pokal</t>
  </si>
  <si>
    <t>5=Mastersqualifikationen</t>
  </si>
  <si>
    <t>1/16</t>
  </si>
  <si>
    <t>2/16</t>
  </si>
  <si>
    <t>3/16</t>
  </si>
  <si>
    <t>4/16</t>
  </si>
  <si>
    <t>5/16</t>
  </si>
  <si>
    <t>6/16</t>
  </si>
  <si>
    <t>2 9te</t>
  </si>
  <si>
    <t>2 8te</t>
  </si>
  <si>
    <t>cs</t>
  </si>
  <si>
    <t>coiffeurschieber</t>
  </si>
  <si>
    <t>1/17</t>
  </si>
  <si>
    <t>2/17</t>
  </si>
  <si>
    <t>3/17</t>
  </si>
  <si>
    <t>4/17</t>
  </si>
  <si>
    <t>5/17</t>
  </si>
  <si>
    <t>6/17</t>
  </si>
  <si>
    <t>2 6te, 2 20te</t>
  </si>
  <si>
    <t>3 4te, 2 5te</t>
  </si>
  <si>
    <t>2 10te</t>
  </si>
  <si>
    <t>Coiffeurschieber</t>
  </si>
  <si>
    <t>stadt</t>
  </si>
  <si>
    <t>Stadthof Glarus</t>
  </si>
  <si>
    <t>Teilnahmen in Serie</t>
  </si>
  <si>
    <t>2/15-4/17</t>
  </si>
  <si>
    <t>4/17-5/17</t>
  </si>
  <si>
    <t>Zopfi Hanspeter jun.</t>
  </si>
  <si>
    <t>Zopfi Hanspeter sen.</t>
  </si>
  <si>
    <t>Ziltener Luc</t>
  </si>
  <si>
    <t>Vögeli Thomas</t>
  </si>
  <si>
    <t>Vögeli Andreas</t>
  </si>
  <si>
    <t>Tschudi Patrick</t>
  </si>
  <si>
    <t>Zopfi Mathias</t>
  </si>
  <si>
    <t>Zopfi Balz</t>
  </si>
  <si>
    <t>Grossenbacher Marius</t>
  </si>
  <si>
    <t>Zopfi Lukas</t>
  </si>
  <si>
    <t>Vitali Anton</t>
  </si>
  <si>
    <t>Zweifel Mietz</t>
  </si>
  <si>
    <t>Langenegger Ruth</t>
  </si>
  <si>
    <t>Allenspach Thomas</t>
  </si>
  <si>
    <t>Zopfi Hans-Jakob</t>
  </si>
  <si>
    <t>Zopfi Elias</t>
  </si>
  <si>
    <t>Tschudi Sandra</t>
  </si>
  <si>
    <t>Hug Toni</t>
  </si>
  <si>
    <t>Tschudi Markus</t>
  </si>
  <si>
    <t>Parenti Anita</t>
  </si>
  <si>
    <t>Bürkli Julia</t>
  </si>
  <si>
    <t>Hug Rita</t>
  </si>
  <si>
    <t>Salvadori Bea</t>
  </si>
  <si>
    <t>Vögeli Fabienne</t>
  </si>
  <si>
    <t>Herger Anton</t>
  </si>
  <si>
    <t>Käser Claudia</t>
  </si>
  <si>
    <t>Gisler Hans</t>
  </si>
  <si>
    <t>Allenspach René</t>
  </si>
  <si>
    <t>Zopfi Melitta</t>
  </si>
  <si>
    <t>Zopfi Theres</t>
  </si>
  <si>
    <t>Heinzer Smilja</t>
  </si>
  <si>
    <t>Hess Patrick</t>
  </si>
  <si>
    <t>Gisler Rosmarie</t>
  </si>
  <si>
    <t>Moser Luzia</t>
  </si>
  <si>
    <t>Moser Jakob</t>
  </si>
  <si>
    <t>Schumacher Jakob</t>
  </si>
  <si>
    <t>Zopfi Vreni</t>
  </si>
  <si>
    <t>Baumgartner Paul</t>
  </si>
  <si>
    <t>Rüdisüli Pius</t>
  </si>
  <si>
    <t>Frei Edith</t>
  </si>
  <si>
    <t>Trachsler Martin</t>
  </si>
  <si>
    <t>Hug Erich</t>
  </si>
  <si>
    <t>Bürkli Manuel</t>
  </si>
  <si>
    <t>Streiff Euphemia</t>
  </si>
  <si>
    <t>Tschudi Sabrina</t>
  </si>
  <si>
    <t>Schnyder Martin</t>
  </si>
  <si>
    <t>Marti Barbara</t>
  </si>
  <si>
    <t>Honegger Beetli</t>
  </si>
  <si>
    <t>Hug Rafaela</t>
  </si>
  <si>
    <t>Hauser Sonja</t>
  </si>
  <si>
    <t>Bäbler Rosmarie</t>
  </si>
  <si>
    <t>Hefti Petra</t>
  </si>
  <si>
    <t>Mouncher Barbara</t>
  </si>
  <si>
    <t>Heinzer Daniela</t>
  </si>
  <si>
    <t>Strimer Christian</t>
  </si>
  <si>
    <t>Isepponi Luigi</t>
  </si>
  <si>
    <t>Hegglin Werner</t>
  </si>
  <si>
    <t>Frei Roland</t>
  </si>
  <si>
    <t>Zatti Priska</t>
  </si>
  <si>
    <t>Luchsinger Marco</t>
  </si>
  <si>
    <t>Dürst Patrizia</t>
  </si>
  <si>
    <t>Strobl Bernhard</t>
  </si>
  <si>
    <t>Muhl Stephan</t>
  </si>
  <si>
    <t>Leuzinger Marcel</t>
  </si>
  <si>
    <t>Bäbler Erwin</t>
  </si>
  <si>
    <t>Spichtig Rosa</t>
  </si>
  <si>
    <t>Leuzinger Agnes</t>
  </si>
  <si>
    <t>Marti Hans</t>
  </si>
  <si>
    <t>Blum Michèle</t>
  </si>
  <si>
    <t>Stucki Claudia</t>
  </si>
  <si>
    <t>Herger Armin</t>
  </si>
  <si>
    <t>Hösli This</t>
  </si>
  <si>
    <t>Luchsinger Fridli</t>
  </si>
  <si>
    <t>Fischli Marcel</t>
  </si>
  <si>
    <t>Streiff Hans</t>
  </si>
  <si>
    <t>Tremp Werner</t>
  </si>
  <si>
    <t>Schneider Hans</t>
  </si>
  <si>
    <t>Schuler Stini</t>
  </si>
  <si>
    <t>Unterholzner Leo</t>
  </si>
  <si>
    <t>Sprenger Sarah</t>
  </si>
  <si>
    <t>Allenspach Markus</t>
  </si>
  <si>
    <t>Hess Martin</t>
  </si>
  <si>
    <t>Reichlin Moni</t>
  </si>
  <si>
    <t>Tschudi Erika</t>
  </si>
  <si>
    <t>Hefti Thomas</t>
  </si>
  <si>
    <t>Leuzinger Steffi</t>
  </si>
  <si>
    <t>Kamm Heinz</t>
  </si>
  <si>
    <t>Moser Raphael</t>
  </si>
  <si>
    <t>Bernet Monika</t>
  </si>
  <si>
    <t>Dirago Alessandro</t>
  </si>
  <si>
    <t>Böckle Christoph</t>
  </si>
  <si>
    <t>Trümpi Sonja</t>
  </si>
  <si>
    <t>Bernet Marlen</t>
  </si>
  <si>
    <t>Fuhrer Domi</t>
  </si>
  <si>
    <t>Tschudi Daniel</t>
  </si>
  <si>
    <t>Egli Severin</t>
  </si>
  <si>
    <t>Wirth Elsbeth</t>
  </si>
  <si>
    <t>Zentner Daniela</t>
  </si>
  <si>
    <t>Fischli Markus</t>
  </si>
  <si>
    <t>Zentner Christof</t>
  </si>
  <si>
    <t>Allenspach Marina</t>
  </si>
  <si>
    <t>Tremp Margrit</t>
  </si>
  <si>
    <t>Knobel Markus</t>
  </si>
  <si>
    <t>Fuhrimann Jasmin</t>
  </si>
  <si>
    <t>Vögeli Rebekka</t>
  </si>
  <si>
    <t>Frei Katharina</t>
  </si>
  <si>
    <t>Wurst Matthias</t>
  </si>
  <si>
    <t>Peterer Andreas</t>
  </si>
  <si>
    <t>Baumgartner Sämi</t>
  </si>
  <si>
    <t>Küenzi Adrian</t>
  </si>
  <si>
    <t>Takihara Anna</t>
  </si>
  <si>
    <t>Scalvini Nadja</t>
  </si>
  <si>
    <t>Elmer Dietrich</t>
  </si>
  <si>
    <t>Gmür Jacqueline</t>
  </si>
  <si>
    <t>Luchsinger Willy</t>
  </si>
  <si>
    <t>Loser Martin</t>
  </si>
  <si>
    <t>Kamm Kurt</t>
  </si>
  <si>
    <t>Trümpi Bruno</t>
  </si>
  <si>
    <t>Huser Roman</t>
  </si>
  <si>
    <t>Maduz Stefan</t>
  </si>
  <si>
    <t>Freuler Anna</t>
  </si>
  <si>
    <t>Moser Niklaus</t>
  </si>
  <si>
    <t>Knobel Reto</t>
  </si>
  <si>
    <t>Tschudi Sibylle</t>
  </si>
  <si>
    <t>Loser Manuela</t>
  </si>
  <si>
    <t>Fuhrer Erna</t>
  </si>
  <si>
    <t>Gygli Sämi</t>
  </si>
  <si>
    <t>Rüegg Emil</t>
  </si>
  <si>
    <t>Elmer Beat</t>
  </si>
  <si>
    <t>Mäder Ruth</t>
  </si>
  <si>
    <t>Jemmi Ernst</t>
  </si>
  <si>
    <t>Zimmermann Christian</t>
  </si>
  <si>
    <t>Trümpi Dani</t>
  </si>
  <si>
    <t>Elmer Roman</t>
  </si>
  <si>
    <t>Figi Rolf</t>
  </si>
  <si>
    <t>Walker Nadia</t>
  </si>
  <si>
    <t>Vögeli Mathias</t>
  </si>
  <si>
    <t>Blumer Anna</t>
  </si>
  <si>
    <t>Lampert Irene</t>
  </si>
  <si>
    <t>Scherrer Dani</t>
  </si>
  <si>
    <t>Eigenmann Marc</t>
  </si>
  <si>
    <t>Blumer This</t>
  </si>
  <si>
    <t>Baumgartner Johannes</t>
  </si>
  <si>
    <t>Figi Manuela</t>
  </si>
  <si>
    <t>Kundert Freddy</t>
  </si>
  <si>
    <t>Küenzi Werner</t>
  </si>
  <si>
    <t>Wirth Daniela</t>
  </si>
  <si>
    <t>Touròn Maria</t>
  </si>
  <si>
    <t>Tschirky Irène</t>
  </si>
  <si>
    <t>1/18</t>
  </si>
  <si>
    <t>2/18</t>
  </si>
  <si>
    <t>3/18</t>
  </si>
  <si>
    <t>4/18</t>
  </si>
  <si>
    <t>5/18</t>
  </si>
  <si>
    <t>6/18</t>
  </si>
  <si>
    <t>2 15te, 2 18te</t>
  </si>
  <si>
    <t>2 24te</t>
  </si>
  <si>
    <t>2 16te</t>
  </si>
  <si>
    <t>2 15 te</t>
  </si>
  <si>
    <t>GESAMTRANGLISTE (78 Turniere)</t>
  </si>
  <si>
    <t>5/17-2/18</t>
  </si>
  <si>
    <t>2/18-3/18</t>
  </si>
  <si>
    <t>3/18-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</si>
</sst>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00"/>
    <numFmt numFmtId="165" formatCode="0.0"/>
  </numFmts>
  <fonts count="18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name val="Arial"/>
    </font>
    <font>
      <sz val="14"/>
      <color indexed="10"/>
      <name val="Arial Black"/>
      <family val="2"/>
    </font>
    <font>
      <sz val="15"/>
      <name val="Arial"/>
    </font>
    <font>
      <sz val="12"/>
      <name val="Arial"/>
      <family val="2"/>
    </font>
    <font>
      <sz val="14"/>
      <color indexed="12"/>
      <name val="Arial"/>
      <family val="2"/>
    </font>
    <font>
      <sz val="9"/>
      <name val="Arial"/>
    </font>
    <font>
      <sz val="18"/>
      <name val="Wingdings 2"/>
      <family val="1"/>
      <charset val="2"/>
    </font>
    <font>
      <sz val="14"/>
      <color indexed="9"/>
      <name val="Arial"/>
      <family val="2"/>
    </font>
    <font>
      <sz val="14"/>
      <color indexed="9"/>
      <name val="Arial"/>
    </font>
    <font>
      <sz val="14"/>
      <color theme="0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Fill="1" applyBorder="1"/>
    <xf numFmtId="0" fontId="5" fillId="0" borderId="2" xfId="0" applyFont="1" applyFill="1" applyBorder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0" fontId="5" fillId="0" borderId="5" xfId="0" applyFont="1" applyFill="1" applyBorder="1"/>
    <xf numFmtId="0" fontId="4" fillId="0" borderId="3" xfId="0" applyFont="1" applyBorder="1" applyAlignment="1">
      <alignment horizontal="center"/>
    </xf>
    <xf numFmtId="0" fontId="5" fillId="0" borderId="4" xfId="0" applyFont="1" applyBorder="1"/>
    <xf numFmtId="43" fontId="4" fillId="0" borderId="6" xfId="1" applyFont="1" applyBorder="1" applyAlignment="1">
      <alignment horizontal="center"/>
    </xf>
    <xf numFmtId="0" fontId="4" fillId="0" borderId="7" xfId="0" applyFont="1" applyBorder="1" applyAlignment="1">
      <alignment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0" fontId="6" fillId="0" borderId="10" xfId="0" applyFont="1" applyBorder="1"/>
    <xf numFmtId="0" fontId="5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4" xfId="0" applyFont="1" applyFill="1" applyBorder="1"/>
    <xf numFmtId="0" fontId="5" fillId="0" borderId="14" xfId="0" applyFont="1" applyFill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8" fillId="0" borderId="0" xfId="0" applyFont="1" applyFill="1"/>
    <xf numFmtId="0" fontId="9" fillId="0" borderId="0" xfId="0" applyFont="1"/>
    <xf numFmtId="0" fontId="4" fillId="0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right" vertical="center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14" fontId="5" fillId="2" borderId="17" xfId="0" quotePrefix="1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14" fontId="5" fillId="2" borderId="19" xfId="0" quotePrefix="1" applyNumberFormat="1" applyFont="1" applyFill="1" applyBorder="1" applyAlignment="1">
      <alignment horizontal="center" vertical="center"/>
    </xf>
    <xf numFmtId="14" fontId="5" fillId="2" borderId="20" xfId="0" quotePrefix="1" applyNumberFormat="1" applyFont="1" applyFill="1" applyBorder="1" applyAlignment="1">
      <alignment horizontal="center" vertical="center"/>
    </xf>
    <xf numFmtId="0" fontId="0" fillId="0" borderId="0" xfId="0" applyFill="1" applyBorder="1"/>
    <xf numFmtId="2" fontId="10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13" fillId="2" borderId="4" xfId="0" applyFont="1" applyFill="1" applyBorder="1" applyAlignment="1">
      <alignment vertical="center"/>
    </xf>
    <xf numFmtId="0" fontId="5" fillId="0" borderId="0" xfId="0" quotePrefix="1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2" borderId="0" xfId="0" applyFont="1" applyFill="1" applyBorder="1" applyAlignment="1">
      <alignment horizontal="right" vertical="center"/>
    </xf>
    <xf numFmtId="0" fontId="4" fillId="0" borderId="0" xfId="0" applyFont="1"/>
    <xf numFmtId="43" fontId="4" fillId="0" borderId="0" xfId="1" applyFont="1"/>
    <xf numFmtId="2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0" fontId="7" fillId="0" borderId="0" xfId="0" applyFont="1"/>
    <xf numFmtId="2" fontId="0" fillId="0" borderId="0" xfId="0" applyNumberFormat="1"/>
    <xf numFmtId="2" fontId="7" fillId="0" borderId="0" xfId="0" applyNumberFormat="1" applyFont="1"/>
    <xf numFmtId="0" fontId="5" fillId="2" borderId="1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4" fontId="5" fillId="2" borderId="25" xfId="0" quotePrefix="1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2" borderId="16" xfId="0" applyFont="1" applyFill="1" applyBorder="1" applyAlignment="1">
      <alignment vertical="center"/>
    </xf>
    <xf numFmtId="0" fontId="5" fillId="0" borderId="6" xfId="0" applyFont="1" applyFill="1" applyBorder="1"/>
    <xf numFmtId="0" fontId="5" fillId="0" borderId="27" xfId="0" applyFont="1" applyFill="1" applyBorder="1"/>
    <xf numFmtId="0" fontId="5" fillId="0" borderId="28" xfId="0" applyFont="1" applyFill="1" applyBorder="1"/>
    <xf numFmtId="0" fontId="5" fillId="0" borderId="29" xfId="0" applyFont="1" applyFill="1" applyBorder="1"/>
    <xf numFmtId="0" fontId="5" fillId="0" borderId="30" xfId="0" applyFont="1" applyFill="1" applyBorder="1"/>
    <xf numFmtId="14" fontId="3" fillId="2" borderId="3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4" fontId="5" fillId="2" borderId="31" xfId="0" quotePrefix="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4" fillId="3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15" fillId="3" borderId="36" xfId="0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/>
    </xf>
    <xf numFmtId="0" fontId="16" fillId="4" borderId="1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/>
    <xf numFmtId="0" fontId="5" fillId="0" borderId="11" xfId="0" applyFont="1" applyBorder="1" applyAlignment="1">
      <alignment horizontal="left"/>
    </xf>
    <xf numFmtId="14" fontId="5" fillId="2" borderId="18" xfId="0" quotePrefix="1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5" fillId="0" borderId="33" xfId="0" applyFont="1" applyBorder="1" applyAlignment="1">
      <alignment horizontal="center"/>
    </xf>
    <xf numFmtId="0" fontId="7" fillId="0" borderId="33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Teilnahmeschnitt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33350173633038"/>
          <c:y val="0.18157894736842106"/>
          <c:w val="0.8506677743069978"/>
          <c:h val="0.6578947368421053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Gesamtrangliste!$B$207:$B$219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Gesamtrangliste!$G$207:$G$219</c:f>
              <c:numCache>
                <c:formatCode>0.0</c:formatCode>
                <c:ptCount val="13"/>
                <c:pt idx="0">
                  <c:v>30.833333333333332</c:v>
                </c:pt>
                <c:pt idx="1">
                  <c:v>20.666666666666668</c:v>
                </c:pt>
                <c:pt idx="2">
                  <c:v>21.333333333333332</c:v>
                </c:pt>
                <c:pt idx="3">
                  <c:v>24.666666666666668</c:v>
                </c:pt>
                <c:pt idx="4">
                  <c:v>28.166666666666668</c:v>
                </c:pt>
                <c:pt idx="5">
                  <c:v>27.666666666666668</c:v>
                </c:pt>
                <c:pt idx="6">
                  <c:v>31.333333333333332</c:v>
                </c:pt>
                <c:pt idx="7">
                  <c:v>29.333333333333332</c:v>
                </c:pt>
                <c:pt idx="8">
                  <c:v>28</c:v>
                </c:pt>
                <c:pt idx="9">
                  <c:v>23.166666666666668</c:v>
                </c:pt>
                <c:pt idx="10">
                  <c:v>25</c:v>
                </c:pt>
                <c:pt idx="11">
                  <c:v>26.666666666666668</c:v>
                </c:pt>
                <c:pt idx="12">
                  <c:v>25.166666666666668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48-4F0E-9126-DF7698347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468984"/>
        <c:axId val="205470552"/>
      </c:lineChart>
      <c:catAx>
        <c:axId val="205468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5470552"/>
        <c:crosses val="autoZero"/>
        <c:auto val="1"/>
        <c:lblAlgn val="ctr"/>
        <c:lblOffset val="100"/>
        <c:noMultiLvlLbl val="0"/>
      </c:catAx>
      <c:valAx>
        <c:axId val="205470552"/>
        <c:scaling>
          <c:orientation val="minMax"/>
        </c:scaling>
        <c:delete val="0"/>
        <c:axPos val="l"/>
        <c:majorGridlines/>
        <c:title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crossAx val="2054689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66675</xdr:rowOff>
    </xdr:from>
    <xdr:to>
      <xdr:col>3</xdr:col>
      <xdr:colOff>276225</xdr:colOff>
      <xdr:row>2</xdr:row>
      <xdr:rowOff>228600</xdr:rowOff>
    </xdr:to>
    <xdr:sp macro="" textlink="">
      <xdr:nvSpPr>
        <xdr:cNvPr id="1037" name="AutoShape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rrowheads="1"/>
        </xdr:cNvSpPr>
      </xdr:nvSpPr>
      <xdr:spPr bwMode="auto">
        <a:xfrm>
          <a:off x="2819400" y="666750"/>
          <a:ext cx="161925" cy="161925"/>
        </a:xfrm>
        <a:prstGeom prst="star5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de-CH"/>
        </a:p>
      </xdr:txBody>
    </xdr:sp>
    <xdr:clientData/>
  </xdr:twoCellAnchor>
  <xdr:twoCellAnchor>
    <xdr:from>
      <xdr:col>8</xdr:col>
      <xdr:colOff>536575</xdr:colOff>
      <xdr:row>206</xdr:row>
      <xdr:rowOff>241300</xdr:rowOff>
    </xdr:from>
    <xdr:to>
      <xdr:col>21</xdr:col>
      <xdr:colOff>479425</xdr:colOff>
      <xdr:row>223</xdr:row>
      <xdr:rowOff>146050</xdr:rowOff>
    </xdr:to>
    <xdr:graphicFrame macro="">
      <xdr:nvGraphicFramePr>
        <xdr:cNvPr id="1152" name="Chart 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95250</xdr:colOff>
      <xdr:row>1</xdr:row>
      <xdr:rowOff>304800</xdr:rowOff>
    </xdr:from>
    <xdr:to>
      <xdr:col>5</xdr:col>
      <xdr:colOff>295275</xdr:colOff>
      <xdr:row>2</xdr:row>
      <xdr:rowOff>285750</xdr:rowOff>
    </xdr:to>
    <xdr:pic>
      <xdr:nvPicPr>
        <xdr:cNvPr id="1153" name="Picture 54" descr="pokal2006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581025"/>
          <a:ext cx="2000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M1003"/>
  <sheetViews>
    <sheetView tabSelected="1" zoomScale="60" workbookViewId="0">
      <pane ySplit="3" topLeftCell="A4" activePane="bottomLeft" state="frozen"/>
      <selection activeCell="BB35" sqref="BB35"/>
      <selection pane="bottomLeft"/>
    </sheetView>
  </sheetViews>
  <sheetFormatPr baseColWidth="10" defaultColWidth="11.42578125" defaultRowHeight="22.5" x14ac:dyDescent="0.45"/>
  <cols>
    <col min="1" max="1" width="6.7109375" style="2" customWidth="1"/>
    <col min="2" max="2" width="37.85546875" style="2" customWidth="1"/>
    <col min="3" max="3" width="6" style="2" bestFit="1" customWidth="1"/>
    <col min="4" max="6" width="5.7109375" style="1" customWidth="1"/>
    <col min="7" max="7" width="12.28515625" style="1" customWidth="1"/>
    <col min="8" max="11" width="10.85546875" style="1" customWidth="1"/>
    <col min="12" max="12" width="11.140625" style="1" customWidth="1"/>
    <col min="13" max="13" width="3.85546875" style="2" customWidth="1"/>
    <col min="14" max="14" width="8.28515625" style="1" customWidth="1"/>
    <col min="15" max="19" width="7.5703125" style="1" customWidth="1"/>
    <col min="20" max="21" width="7.140625" style="1" customWidth="1"/>
    <col min="22" max="24" width="7.5703125" style="1" customWidth="1"/>
    <col min="25" max="25" width="8.42578125" style="1" customWidth="1"/>
    <col min="26" max="26" width="7.5703125" style="1" customWidth="1"/>
    <col min="27" max="91" width="8.42578125" style="1" customWidth="1"/>
    <col min="92" max="92" width="12.28515625" customWidth="1"/>
    <col min="93" max="95" width="11.28515625" style="2" customWidth="1"/>
    <col min="96" max="96" width="12.140625" style="2" customWidth="1"/>
    <col min="97" max="97" width="12.42578125" style="57" customWidth="1"/>
    <col min="98" max="99" width="15.42578125" style="81" customWidth="1"/>
    <col min="100" max="100" width="12.5703125" customWidth="1"/>
    <col min="101" max="101" width="27.5703125" style="33" customWidth="1"/>
    <col min="107" max="107" width="4.85546875" style="34" customWidth="1"/>
  </cols>
  <sheetData>
    <row r="1" spans="1:143" ht="21.75" customHeight="1" x14ac:dyDescent="0.45">
      <c r="A1" s="19" t="s">
        <v>16</v>
      </c>
      <c r="B1" s="20"/>
      <c r="C1" s="20"/>
      <c r="D1" s="21"/>
      <c r="E1" s="21"/>
      <c r="F1" s="21"/>
      <c r="G1" s="21"/>
      <c r="H1" s="21" t="s">
        <v>213</v>
      </c>
      <c r="I1" s="21"/>
      <c r="J1" s="21" t="s">
        <v>214</v>
      </c>
      <c r="K1" s="21"/>
      <c r="L1" s="21" t="s">
        <v>215</v>
      </c>
      <c r="M1" s="20"/>
      <c r="N1" s="109" t="s">
        <v>216</v>
      </c>
      <c r="O1" s="21"/>
      <c r="P1" s="21"/>
      <c r="Q1" s="21"/>
      <c r="R1" s="21"/>
      <c r="S1" s="109" t="s">
        <v>217</v>
      </c>
      <c r="T1" s="21"/>
      <c r="U1" s="21"/>
      <c r="V1" s="21"/>
      <c r="W1" s="21"/>
      <c r="X1" s="21"/>
      <c r="Y1" s="21"/>
      <c r="Z1" s="21"/>
      <c r="AA1" s="21"/>
      <c r="AB1" s="21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O1" s="22"/>
      <c r="CP1" s="31"/>
      <c r="CQ1" s="31"/>
      <c r="CR1" s="31"/>
    </row>
    <row r="2" spans="1:143" ht="25.5" customHeight="1" thickBot="1" x14ac:dyDescent="0.5">
      <c r="A2" s="15" t="s">
        <v>402</v>
      </c>
      <c r="B2" s="16"/>
      <c r="C2" s="16">
        <v>1</v>
      </c>
      <c r="D2" s="17">
        <v>2</v>
      </c>
      <c r="E2" s="17">
        <v>3</v>
      </c>
      <c r="F2" s="17">
        <v>4</v>
      </c>
      <c r="G2" s="17">
        <v>5</v>
      </c>
      <c r="H2" s="17"/>
      <c r="I2" s="17"/>
      <c r="J2" s="17"/>
      <c r="K2" s="17"/>
      <c r="L2" s="17"/>
      <c r="M2" s="16"/>
      <c r="N2" s="17" t="s">
        <v>77</v>
      </c>
      <c r="O2" s="17" t="s">
        <v>78</v>
      </c>
      <c r="P2" s="17" t="s">
        <v>77</v>
      </c>
      <c r="Q2" s="17" t="s">
        <v>79</v>
      </c>
      <c r="R2" s="17" t="s">
        <v>77</v>
      </c>
      <c r="S2" s="17" t="s">
        <v>80</v>
      </c>
      <c r="T2" s="17" t="s">
        <v>78</v>
      </c>
      <c r="U2" s="17" t="s">
        <v>80</v>
      </c>
      <c r="V2" s="17" t="s">
        <v>77</v>
      </c>
      <c r="W2" s="17" t="s">
        <v>79</v>
      </c>
      <c r="X2" s="17" t="s">
        <v>78</v>
      </c>
      <c r="Y2" s="17" t="s">
        <v>77</v>
      </c>
      <c r="Z2" s="17" t="s">
        <v>78</v>
      </c>
      <c r="AA2" s="17" t="s">
        <v>77</v>
      </c>
      <c r="AB2" s="17" t="s">
        <v>80</v>
      </c>
      <c r="AC2" s="17" t="s">
        <v>79</v>
      </c>
      <c r="AD2" s="17" t="s">
        <v>77</v>
      </c>
      <c r="AE2" s="17" t="s">
        <v>78</v>
      </c>
      <c r="AF2" s="17" t="s">
        <v>77</v>
      </c>
      <c r="AG2" s="17" t="s">
        <v>78</v>
      </c>
      <c r="AH2" s="17" t="s">
        <v>80</v>
      </c>
      <c r="AI2" s="17" t="s">
        <v>79</v>
      </c>
      <c r="AJ2" s="17" t="s">
        <v>77</v>
      </c>
      <c r="AK2" s="17" t="s">
        <v>78</v>
      </c>
      <c r="AL2" s="17" t="s">
        <v>77</v>
      </c>
      <c r="AM2" s="17" t="s">
        <v>78</v>
      </c>
      <c r="AN2" s="17" t="s">
        <v>80</v>
      </c>
      <c r="AO2" s="17" t="s">
        <v>79</v>
      </c>
      <c r="AP2" s="17" t="s">
        <v>77</v>
      </c>
      <c r="AQ2" s="9" t="s">
        <v>78</v>
      </c>
      <c r="AR2" s="9" t="s">
        <v>77</v>
      </c>
      <c r="AS2" s="9" t="s">
        <v>78</v>
      </c>
      <c r="AT2" s="9" t="s">
        <v>80</v>
      </c>
      <c r="AU2" s="9" t="s">
        <v>79</v>
      </c>
      <c r="AV2" s="9" t="s">
        <v>77</v>
      </c>
      <c r="AW2" s="9" t="s">
        <v>78</v>
      </c>
      <c r="AX2" s="17" t="s">
        <v>77</v>
      </c>
      <c r="AY2" s="17" t="s">
        <v>80</v>
      </c>
      <c r="AZ2" s="17" t="s">
        <v>78</v>
      </c>
      <c r="BA2" s="17" t="s">
        <v>167</v>
      </c>
      <c r="BB2" s="17" t="s">
        <v>77</v>
      </c>
      <c r="BC2" s="17" t="s">
        <v>78</v>
      </c>
      <c r="BD2" s="17" t="s">
        <v>77</v>
      </c>
      <c r="BE2" s="17" t="s">
        <v>78</v>
      </c>
      <c r="BF2" s="17" t="s">
        <v>80</v>
      </c>
      <c r="BG2" s="17" t="s">
        <v>79</v>
      </c>
      <c r="BH2" s="17" t="s">
        <v>77</v>
      </c>
      <c r="BI2" s="17" t="s">
        <v>78</v>
      </c>
      <c r="BJ2" s="17" t="s">
        <v>77</v>
      </c>
      <c r="BK2" s="17" t="s">
        <v>78</v>
      </c>
      <c r="BL2" s="17" t="s">
        <v>80</v>
      </c>
      <c r="BM2" s="17" t="s">
        <v>167</v>
      </c>
      <c r="BN2" s="17" t="s">
        <v>77</v>
      </c>
      <c r="BO2" s="17" t="s">
        <v>78</v>
      </c>
      <c r="BP2" s="17" t="s">
        <v>77</v>
      </c>
      <c r="BQ2" s="17" t="s">
        <v>78</v>
      </c>
      <c r="BR2" s="17" t="s">
        <v>80</v>
      </c>
      <c r="BS2" s="17" t="s">
        <v>79</v>
      </c>
      <c r="BT2" s="17" t="s">
        <v>77</v>
      </c>
      <c r="BU2" s="17" t="s">
        <v>78</v>
      </c>
      <c r="BV2" s="9" t="s">
        <v>77</v>
      </c>
      <c r="BW2" s="9" t="s">
        <v>78</v>
      </c>
      <c r="BX2" s="9" t="s">
        <v>80</v>
      </c>
      <c r="BY2" s="9" t="s">
        <v>167</v>
      </c>
      <c r="BZ2" s="9" t="s">
        <v>77</v>
      </c>
      <c r="CA2" s="9" t="s">
        <v>78</v>
      </c>
      <c r="CB2" s="9" t="s">
        <v>226</v>
      </c>
      <c r="CC2" s="9" t="s">
        <v>78</v>
      </c>
      <c r="CD2" s="9" t="s">
        <v>80</v>
      </c>
      <c r="CE2" s="9" t="s">
        <v>79</v>
      </c>
      <c r="CF2" s="9" t="s">
        <v>77</v>
      </c>
      <c r="CG2" s="9" t="s">
        <v>78</v>
      </c>
      <c r="CH2" s="9" t="s">
        <v>226</v>
      </c>
      <c r="CI2" s="9" t="s">
        <v>78</v>
      </c>
      <c r="CJ2" s="9" t="s">
        <v>80</v>
      </c>
      <c r="CK2" s="9" t="s">
        <v>167</v>
      </c>
      <c r="CL2" s="9" t="s">
        <v>77</v>
      </c>
      <c r="CM2" s="9" t="s">
        <v>78</v>
      </c>
      <c r="CO2" s="18"/>
      <c r="CP2" s="31"/>
      <c r="CQ2" s="31"/>
      <c r="CR2" s="31"/>
    </row>
    <row r="3" spans="1:143" ht="23.25" thickBot="1" x14ac:dyDescent="0.5">
      <c r="A3" s="5" t="s">
        <v>9</v>
      </c>
      <c r="B3" s="6" t="s">
        <v>4</v>
      </c>
      <c r="C3" s="48" t="s">
        <v>46</v>
      </c>
      <c r="D3" s="7"/>
      <c r="E3" s="7" t="s">
        <v>212</v>
      </c>
      <c r="F3" s="7"/>
      <c r="G3" s="7" t="s">
        <v>47</v>
      </c>
      <c r="H3" s="7" t="s">
        <v>49</v>
      </c>
      <c r="I3" s="64" t="s">
        <v>50</v>
      </c>
      <c r="J3" s="64" t="s">
        <v>51</v>
      </c>
      <c r="K3" s="64" t="s">
        <v>72</v>
      </c>
      <c r="L3" s="65" t="s">
        <v>52</v>
      </c>
      <c r="M3" s="72"/>
      <c r="N3" s="70" t="s">
        <v>24</v>
      </c>
      <c r="O3" s="39" t="s">
        <v>25</v>
      </c>
      <c r="P3" s="39" t="s">
        <v>26</v>
      </c>
      <c r="Q3" s="39" t="s">
        <v>27</v>
      </c>
      <c r="R3" s="39" t="s">
        <v>28</v>
      </c>
      <c r="S3" s="39" t="s">
        <v>29</v>
      </c>
      <c r="T3" s="39" t="s">
        <v>18</v>
      </c>
      <c r="U3" s="39" t="s">
        <v>19</v>
      </c>
      <c r="V3" s="39" t="s">
        <v>20</v>
      </c>
      <c r="W3" s="39" t="s">
        <v>21</v>
      </c>
      <c r="X3" s="39" t="s">
        <v>22</v>
      </c>
      <c r="Y3" s="44" t="s">
        <v>23</v>
      </c>
      <c r="Z3" s="43" t="s">
        <v>31</v>
      </c>
      <c r="AA3" s="43" t="s">
        <v>30</v>
      </c>
      <c r="AB3" s="43" t="s">
        <v>33</v>
      </c>
      <c r="AC3" s="43" t="s">
        <v>34</v>
      </c>
      <c r="AD3" s="43" t="s">
        <v>35</v>
      </c>
      <c r="AE3" s="43" t="s">
        <v>36</v>
      </c>
      <c r="AF3" s="43" t="s">
        <v>37</v>
      </c>
      <c r="AG3" s="43" t="s">
        <v>38</v>
      </c>
      <c r="AH3" s="43" t="s">
        <v>39</v>
      </c>
      <c r="AI3" s="43" t="s">
        <v>40</v>
      </c>
      <c r="AJ3" s="43" t="s">
        <v>41</v>
      </c>
      <c r="AK3" s="43" t="s">
        <v>42</v>
      </c>
      <c r="AL3" s="43" t="s">
        <v>43</v>
      </c>
      <c r="AM3" s="43" t="s">
        <v>44</v>
      </c>
      <c r="AN3" s="43" t="s">
        <v>45</v>
      </c>
      <c r="AO3" s="43" t="s">
        <v>61</v>
      </c>
      <c r="AP3" s="43" t="s">
        <v>62</v>
      </c>
      <c r="AQ3" s="43" t="s">
        <v>63</v>
      </c>
      <c r="AR3" s="43" t="s">
        <v>134</v>
      </c>
      <c r="AS3" s="43" t="s">
        <v>135</v>
      </c>
      <c r="AT3" s="43" t="s">
        <v>136</v>
      </c>
      <c r="AU3" s="43" t="s">
        <v>137</v>
      </c>
      <c r="AV3" s="43" t="s">
        <v>138</v>
      </c>
      <c r="AW3" s="70" t="s">
        <v>139</v>
      </c>
      <c r="AX3" s="80" t="s">
        <v>152</v>
      </c>
      <c r="AY3" s="80" t="s">
        <v>153</v>
      </c>
      <c r="AZ3" s="80" t="s">
        <v>154</v>
      </c>
      <c r="BA3" s="80" t="s">
        <v>155</v>
      </c>
      <c r="BB3" s="80" t="s">
        <v>156</v>
      </c>
      <c r="BC3" s="80" t="s">
        <v>157</v>
      </c>
      <c r="BD3" s="80" t="s">
        <v>168</v>
      </c>
      <c r="BE3" s="80" t="s">
        <v>169</v>
      </c>
      <c r="BF3" s="80" t="s">
        <v>170</v>
      </c>
      <c r="BG3" s="80" t="s">
        <v>171</v>
      </c>
      <c r="BH3" s="80" t="s">
        <v>172</v>
      </c>
      <c r="BI3" s="80" t="s">
        <v>173</v>
      </c>
      <c r="BJ3" s="80" t="s">
        <v>178</v>
      </c>
      <c r="BK3" s="80" t="s">
        <v>179</v>
      </c>
      <c r="BL3" s="80" t="s">
        <v>180</v>
      </c>
      <c r="BM3" s="80" t="s">
        <v>181</v>
      </c>
      <c r="BN3" s="80" t="s">
        <v>182</v>
      </c>
      <c r="BO3" s="80" t="s">
        <v>183</v>
      </c>
      <c r="BP3" s="80" t="s">
        <v>202</v>
      </c>
      <c r="BQ3" s="80" t="s">
        <v>203</v>
      </c>
      <c r="BR3" s="80" t="s">
        <v>204</v>
      </c>
      <c r="BS3" s="80" t="s">
        <v>205</v>
      </c>
      <c r="BT3" s="80" t="s">
        <v>206</v>
      </c>
      <c r="BU3" s="80" t="s">
        <v>207</v>
      </c>
      <c r="BV3" s="110" t="s">
        <v>218</v>
      </c>
      <c r="BW3" s="110" t="s">
        <v>219</v>
      </c>
      <c r="BX3" s="110" t="s">
        <v>220</v>
      </c>
      <c r="BY3" s="110" t="s">
        <v>221</v>
      </c>
      <c r="BZ3" s="110" t="s">
        <v>222</v>
      </c>
      <c r="CA3" s="110" t="s">
        <v>223</v>
      </c>
      <c r="CB3" s="110" t="s">
        <v>228</v>
      </c>
      <c r="CC3" s="110" t="s">
        <v>229</v>
      </c>
      <c r="CD3" s="110" t="s">
        <v>230</v>
      </c>
      <c r="CE3" s="110" t="s">
        <v>231</v>
      </c>
      <c r="CF3" s="110" t="s">
        <v>232</v>
      </c>
      <c r="CG3" s="110" t="s">
        <v>233</v>
      </c>
      <c r="CH3" s="80" t="s">
        <v>392</v>
      </c>
      <c r="CI3" s="80" t="s">
        <v>393</v>
      </c>
      <c r="CJ3" s="80" t="s">
        <v>394</v>
      </c>
      <c r="CK3" s="80" t="s">
        <v>395</v>
      </c>
      <c r="CL3" s="80" t="s">
        <v>396</v>
      </c>
      <c r="CM3" s="80" t="s">
        <v>397</v>
      </c>
      <c r="CN3" s="78" t="s">
        <v>144</v>
      </c>
      <c r="CO3" s="36" t="s">
        <v>6</v>
      </c>
      <c r="CP3" s="56" t="s">
        <v>73</v>
      </c>
      <c r="CQ3" s="56" t="s">
        <v>74</v>
      </c>
      <c r="CR3" s="56" t="s">
        <v>75</v>
      </c>
      <c r="CS3" s="56" t="s">
        <v>76</v>
      </c>
      <c r="CT3" s="82" t="s">
        <v>163</v>
      </c>
      <c r="CU3" s="82" t="s">
        <v>227</v>
      </c>
      <c r="CW3" s="33" t="s">
        <v>66</v>
      </c>
      <c r="CX3" t="s">
        <v>71</v>
      </c>
      <c r="CY3" t="s">
        <v>70</v>
      </c>
      <c r="CZ3" t="s">
        <v>127</v>
      </c>
    </row>
    <row r="4" spans="1:143" ht="23.25" thickBot="1" x14ac:dyDescent="0.5">
      <c r="A4" s="35">
        <f>RANK(CO4,$CO$4:$CO$153)</f>
        <v>1</v>
      </c>
      <c r="B4" s="3" t="s">
        <v>243</v>
      </c>
      <c r="C4" s="111">
        <v>3</v>
      </c>
      <c r="D4" s="24">
        <f>COUNTIF(N4:CM4,"="&amp;80)</f>
        <v>9</v>
      </c>
      <c r="E4" s="24">
        <v>1</v>
      </c>
      <c r="F4" s="24">
        <f>COUNTIF(BW4:CM4,"="&amp;80)</f>
        <v>1</v>
      </c>
      <c r="G4" s="24">
        <v>10</v>
      </c>
      <c r="H4" s="105">
        <f>COUNTIF(N4:CM4,"="&amp;70)</f>
        <v>8</v>
      </c>
      <c r="I4" s="105">
        <f>COUNTIF(N4:CM4,"&gt;"&amp;59)</f>
        <v>24</v>
      </c>
      <c r="J4" s="84">
        <f>COUNTIF(N4:CM4,"&gt;"&amp;49)</f>
        <v>32</v>
      </c>
      <c r="K4" s="106">
        <f>COUNTIF(N4:CM4,"&gt;"&amp;27)</f>
        <v>53</v>
      </c>
      <c r="L4" s="91"/>
      <c r="M4" s="73"/>
      <c r="N4" s="71">
        <v>70</v>
      </c>
      <c r="O4" s="40">
        <v>32</v>
      </c>
      <c r="P4" s="40">
        <v>9</v>
      </c>
      <c r="Q4" s="40">
        <v>9</v>
      </c>
      <c r="R4" s="40">
        <v>15</v>
      </c>
      <c r="S4" s="40">
        <v>60</v>
      </c>
      <c r="T4" s="40">
        <v>36</v>
      </c>
      <c r="U4" s="40">
        <v>50</v>
      </c>
      <c r="V4" s="40">
        <v>80</v>
      </c>
      <c r="W4" s="40">
        <v>60</v>
      </c>
      <c r="X4" s="40">
        <v>36</v>
      </c>
      <c r="Y4" s="40">
        <v>12</v>
      </c>
      <c r="Z4" s="40">
        <v>70</v>
      </c>
      <c r="AA4" s="40">
        <v>32</v>
      </c>
      <c r="AB4" s="40">
        <v>45</v>
      </c>
      <c r="AC4" s="40">
        <v>80</v>
      </c>
      <c r="AD4" s="40">
        <v>40</v>
      </c>
      <c r="AE4" s="40"/>
      <c r="AF4" s="40">
        <v>60</v>
      </c>
      <c r="AG4" s="40">
        <v>13</v>
      </c>
      <c r="AH4" s="40">
        <v>11</v>
      </c>
      <c r="AI4" s="40">
        <v>32</v>
      </c>
      <c r="AJ4" s="40">
        <v>28</v>
      </c>
      <c r="AK4" s="40"/>
      <c r="AL4" s="40">
        <v>9</v>
      </c>
      <c r="AM4" s="40">
        <v>16</v>
      </c>
      <c r="AN4" s="40">
        <v>40</v>
      </c>
      <c r="AO4" s="40">
        <v>55</v>
      </c>
      <c r="AP4" s="40">
        <v>80</v>
      </c>
      <c r="AQ4" s="40">
        <v>50</v>
      </c>
      <c r="AR4" s="40">
        <v>10</v>
      </c>
      <c r="AS4" s="40">
        <v>70</v>
      </c>
      <c r="AT4" s="40">
        <v>28</v>
      </c>
      <c r="AU4" s="40">
        <v>50</v>
      </c>
      <c r="AV4" s="40"/>
      <c r="AW4" s="40">
        <v>15</v>
      </c>
      <c r="AX4" s="40">
        <v>32</v>
      </c>
      <c r="AY4" s="40">
        <v>36</v>
      </c>
      <c r="AZ4" s="40">
        <v>6</v>
      </c>
      <c r="BA4" s="40">
        <v>70</v>
      </c>
      <c r="BB4" s="53">
        <v>0</v>
      </c>
      <c r="BC4" s="40">
        <v>80</v>
      </c>
      <c r="BD4" s="86">
        <v>60</v>
      </c>
      <c r="BE4" s="88">
        <v>0</v>
      </c>
      <c r="BF4" s="86">
        <v>70</v>
      </c>
      <c r="BG4" s="86">
        <v>45</v>
      </c>
      <c r="BH4" s="86">
        <v>40</v>
      </c>
      <c r="BI4" s="86">
        <v>13</v>
      </c>
      <c r="BJ4" s="97">
        <v>8</v>
      </c>
      <c r="BK4" s="94"/>
      <c r="BL4" s="94">
        <v>36</v>
      </c>
      <c r="BM4" s="94">
        <v>80</v>
      </c>
      <c r="BN4" s="94">
        <v>80</v>
      </c>
      <c r="BO4" s="94">
        <v>40</v>
      </c>
      <c r="BP4" s="94">
        <v>50</v>
      </c>
      <c r="BQ4" s="94">
        <v>80</v>
      </c>
      <c r="BR4" s="94">
        <v>55</v>
      </c>
      <c r="BS4" s="94"/>
      <c r="BT4" s="94">
        <v>45</v>
      </c>
      <c r="BU4" s="85">
        <v>25</v>
      </c>
      <c r="BV4" s="85">
        <v>80</v>
      </c>
      <c r="BW4" s="85">
        <v>60</v>
      </c>
      <c r="BX4" s="85">
        <v>50</v>
      </c>
      <c r="BY4" s="85">
        <v>45</v>
      </c>
      <c r="BZ4" s="85">
        <v>45</v>
      </c>
      <c r="CA4" s="85">
        <v>6</v>
      </c>
      <c r="CB4" s="85">
        <v>55</v>
      </c>
      <c r="CC4" s="85">
        <v>2</v>
      </c>
      <c r="CD4" s="85">
        <v>60</v>
      </c>
      <c r="CE4" s="85">
        <v>28</v>
      </c>
      <c r="CF4" s="85">
        <v>80</v>
      </c>
      <c r="CG4" s="85">
        <v>60</v>
      </c>
      <c r="CH4" s="85">
        <v>36</v>
      </c>
      <c r="CI4" s="85">
        <v>15</v>
      </c>
      <c r="CJ4" s="85">
        <v>70</v>
      </c>
      <c r="CK4" s="85">
        <v>70</v>
      </c>
      <c r="CL4" s="85">
        <v>14</v>
      </c>
      <c r="CM4" s="85">
        <v>70</v>
      </c>
      <c r="CN4" s="32">
        <f>SUM(N4:CM4)</f>
        <v>3100</v>
      </c>
      <c r="CO4" s="14">
        <f>N4*$N$158+O4*$O$158+P4*$P$158+Q4*$Q$158+R4*$R$158+S4*$S$158+T4*$T$158+U4*$U$158+V4*$V$158+W4*$W$158+X4*$X$158+Y4*$Y$158+Z4*$Z$159+AA4*$AA$158+AB4*$AB$158+AC4*$AC$158+AD4*$AD$158+AE4*$AE$158+AF4*$AF$158+AG4*$AG$158+AH4*$AH$158+AI4*$AI$158+AJ4*$AJ$158+AK4*$AK$158+AL4*$AL$158+AM4*$AM$158+AN4*$AN$158+AO4*$AO$158+AP4*$AP$158+AQ4*$AQ$158+AR4*$AR$158+AS4*$AS$158+AT4*$AT$158+AU4*$AU$158+AV4*$AV$158+AW4*$AW$158+AX4*$AX$158+AY4*$AY$158+AZ4*$AZ$158+BA4*$BA$158+BB4*$BB$158+BC4*$BC$158+BD4*$BD$158+BE4*$BE$158+BF4*$BF$158+BG4*$BG$158+BH4*$BH$158+BI4*$BI$158+BJ4*$BJ$158+BK4*$BK$158+BL4*$BL$158+BM4*$BM$158+BN4*$BN$158+BO4*$BO$158+BP4*$BP$158+BQ4*$BQ$158+BR4*$BR$158+BS4*$BS$158+BT4*$BT$158+BU4*$BU$158+BV4*$BV$158+BW4*$BW$158+BX4*$BX$158+BY4*$BY$158+BZ4*$BZ$158+CA4*$CA$158+CB4*$CB$158+CC4*$CC$158+CD4*$CD$158+CE4*$CE$158+CF4*$CF$158+CG4*$CG$158+$CH$158*CH4+CI4*$CI$158+CJ4*$CJ$158+CK4*$CK$158+CL4*$CL$158+CM4*$CM$158</f>
        <v>462.94555880265017</v>
      </c>
      <c r="CP4" s="10">
        <f>O4+T4+X4+Z4+AE4+AG4+AK4+AM4+AQ4+AS4+AW4+AZ4+BC4+BE4+BI4+BK4+BO4+BQ4+BU4+BW4+CA4+CC4+CG4+CI4+CM4</f>
        <v>795</v>
      </c>
      <c r="CQ4" s="10">
        <f>S4+U4+AB4+AH4+AN4+AT4+AY4+BF4+BL4+BR4+BX4+CD4+CJ4</f>
        <v>611</v>
      </c>
      <c r="CR4" s="10">
        <f>Q4+W4+AC4+AI4+AO4+AU4+BG4+BS4+CE4</f>
        <v>359</v>
      </c>
      <c r="CS4" s="58">
        <f>N4+P4+R4+V4+Y4+AA4+AD4+AF4+AJ4+AL4+AP4+AR4+AV4+AX4+BB4+BD4+BH4+BJ4+BN4+BP4+BT4+BV4+BZ4+CF4+CL4</f>
        <v>979</v>
      </c>
      <c r="CT4" s="10">
        <f>BA4+BM4+BY4+CK4</f>
        <v>265</v>
      </c>
      <c r="CU4" s="10">
        <f>CB4+CH4</f>
        <v>91</v>
      </c>
      <c r="CW4" s="33">
        <f>COUNT(N4:CM4)</f>
        <v>73</v>
      </c>
      <c r="CX4" s="61">
        <v>20</v>
      </c>
      <c r="CY4" s="61">
        <v>20</v>
      </c>
      <c r="CZ4" s="63">
        <f>CN4/CW4</f>
        <v>42.465753424657535</v>
      </c>
    </row>
    <row r="5" spans="1:143" ht="23.25" thickBot="1" x14ac:dyDescent="0.5">
      <c r="A5" s="35">
        <f>RANK(CO5,$CO$4:$CO$153)</f>
        <v>2</v>
      </c>
      <c r="B5" s="4" t="s">
        <v>245</v>
      </c>
      <c r="C5" s="4">
        <v>1</v>
      </c>
      <c r="D5" s="24">
        <f>COUNTIF(N5:CM5,"="&amp;80)</f>
        <v>5</v>
      </c>
      <c r="E5" s="24">
        <v>0</v>
      </c>
      <c r="F5" s="24">
        <f>COUNTIF(BW5:CM5,"="&amp;80)</f>
        <v>0</v>
      </c>
      <c r="G5" s="25">
        <v>8</v>
      </c>
      <c r="H5" s="83">
        <f>COUNTIF(N5:CM5,"="&amp;70)</f>
        <v>5</v>
      </c>
      <c r="I5" s="83">
        <f>COUNTIF(N5:CM5,"&gt;"&amp;59)</f>
        <v>17</v>
      </c>
      <c r="J5" s="84">
        <f>COUNTIF(N5:CM5,"&gt;"&amp;49)</f>
        <v>22</v>
      </c>
      <c r="K5" s="117">
        <f>COUNTIF(N5:CM5,"&gt;"&amp;27)</f>
        <v>46</v>
      </c>
      <c r="L5" s="66"/>
      <c r="M5" s="74"/>
      <c r="N5" s="71"/>
      <c r="O5" s="40">
        <v>13</v>
      </c>
      <c r="P5" s="40">
        <v>10</v>
      </c>
      <c r="Q5" s="40">
        <v>12</v>
      </c>
      <c r="R5" s="40"/>
      <c r="S5" s="40">
        <v>11</v>
      </c>
      <c r="T5" s="40"/>
      <c r="U5" s="40">
        <v>70</v>
      </c>
      <c r="V5" s="40">
        <v>25</v>
      </c>
      <c r="W5" s="40">
        <v>28</v>
      </c>
      <c r="X5" s="40">
        <v>32</v>
      </c>
      <c r="Y5" s="40">
        <v>28</v>
      </c>
      <c r="Z5" s="40">
        <v>80</v>
      </c>
      <c r="AA5" s="40">
        <v>13</v>
      </c>
      <c r="AB5" s="40">
        <v>28</v>
      </c>
      <c r="AC5" s="40">
        <v>28</v>
      </c>
      <c r="AD5" s="40">
        <v>60</v>
      </c>
      <c r="AE5" s="40">
        <v>25</v>
      </c>
      <c r="AF5" s="40">
        <v>40</v>
      </c>
      <c r="AG5" s="40">
        <v>45</v>
      </c>
      <c r="AH5" s="40">
        <v>70</v>
      </c>
      <c r="AI5" s="40">
        <v>28</v>
      </c>
      <c r="AJ5" s="40"/>
      <c r="AK5" s="40">
        <v>11</v>
      </c>
      <c r="AL5" s="40">
        <v>32</v>
      </c>
      <c r="AM5" s="40">
        <v>80</v>
      </c>
      <c r="AN5" s="40">
        <v>3</v>
      </c>
      <c r="AO5" s="40">
        <v>7</v>
      </c>
      <c r="AP5" s="40">
        <v>28</v>
      </c>
      <c r="AQ5" s="40">
        <v>16</v>
      </c>
      <c r="AR5" s="40"/>
      <c r="AS5" s="40">
        <v>45</v>
      </c>
      <c r="AT5" s="40"/>
      <c r="AU5" s="40">
        <v>60</v>
      </c>
      <c r="AV5" s="40">
        <v>28</v>
      </c>
      <c r="AW5" s="40"/>
      <c r="AX5" s="40">
        <v>50</v>
      </c>
      <c r="AY5" s="40">
        <v>55</v>
      </c>
      <c r="AZ5" s="40">
        <v>80</v>
      </c>
      <c r="BA5" s="40">
        <v>32</v>
      </c>
      <c r="BB5" s="40">
        <v>25</v>
      </c>
      <c r="BC5" s="40">
        <v>50</v>
      </c>
      <c r="BD5" s="86">
        <v>20</v>
      </c>
      <c r="BE5" s="86">
        <v>3</v>
      </c>
      <c r="BF5" s="86">
        <v>9</v>
      </c>
      <c r="BG5" s="86">
        <v>13</v>
      </c>
      <c r="BH5" s="86">
        <v>80</v>
      </c>
      <c r="BI5" s="86">
        <v>60</v>
      </c>
      <c r="BJ5" s="97">
        <v>70</v>
      </c>
      <c r="BK5" s="94">
        <v>60</v>
      </c>
      <c r="BL5" s="94">
        <v>4</v>
      </c>
      <c r="BM5" s="94">
        <v>50</v>
      </c>
      <c r="BN5" s="94"/>
      <c r="BO5" s="94">
        <v>28</v>
      </c>
      <c r="BP5" s="94">
        <v>55</v>
      </c>
      <c r="BQ5" s="102">
        <v>0</v>
      </c>
      <c r="BR5" s="94">
        <v>25</v>
      </c>
      <c r="BS5" s="94">
        <v>80</v>
      </c>
      <c r="BT5" s="94"/>
      <c r="BU5" s="85">
        <v>32</v>
      </c>
      <c r="BV5" s="85">
        <v>10</v>
      </c>
      <c r="BW5" s="85">
        <v>45</v>
      </c>
      <c r="BX5" s="85">
        <v>45</v>
      </c>
      <c r="BY5" s="85">
        <v>36</v>
      </c>
      <c r="BZ5" s="85">
        <v>60</v>
      </c>
      <c r="CA5" s="85">
        <v>13</v>
      </c>
      <c r="CB5" s="85">
        <v>70</v>
      </c>
      <c r="CC5" s="85">
        <v>45</v>
      </c>
      <c r="CD5" s="85">
        <v>12</v>
      </c>
      <c r="CE5" s="85">
        <v>60</v>
      </c>
      <c r="CF5" s="85">
        <v>70</v>
      </c>
      <c r="CG5" s="85">
        <v>40</v>
      </c>
      <c r="CH5" s="85">
        <v>40</v>
      </c>
      <c r="CI5" s="85">
        <v>60</v>
      </c>
      <c r="CJ5" s="85">
        <v>10</v>
      </c>
      <c r="CK5" s="85">
        <v>32</v>
      </c>
      <c r="CL5" s="85">
        <v>45</v>
      </c>
      <c r="CM5" s="85">
        <v>36</v>
      </c>
      <c r="CN5" s="32">
        <f>SUM(N5:CM5)</f>
        <v>2566</v>
      </c>
      <c r="CO5" s="14">
        <f>N5*$N$158+O5*$O$158+P5*$P$158+Q5*$Q$158+R5*$R$158+S5*$S$158+T5*$T$158+U5*$U$158+V5*$V$158+W5*$W$158+X5*$X$158+Y5*$Y$158+Z5*$Z$159+AA5*$AA$158+AB5*$AB$158+AC5*$AC$158+AD5*$AD$158+AE5*$AE$158+AF5*$AF$158+AG5*$AG$158+AH5*$AH$158+AI5*$AI$158+AJ5*$AJ$158+AK5*$AK$158+AL5*$AL$158+AM5*$AM$158+AN5*$AN$158+AO5*$AO$158+AP5*$AP$158+AQ5*$AQ$158+AR5*$AR$158+AS5*$AS$158+AT5*$AT$158+AU5*$AU$158+AV5*$AV$158+AW5*$AW$158+AX5*$AX$158+AY5*$AY$158+AZ5*$AZ$158+BA5*$BA$158+BB5*$BB$158+BC5*$BC$158+BD5*$BD$158+BE5*$BE$158+BF5*$BF$158+BG5*$BG$158+BH5*$BH$158+BI5*$BI$158+BJ5*$BJ$158+BK5*$BK$158+BL5*$BL$158+BM5*$BM$158+BN5*$BN$158+BO5*$BO$158+BP5*$BP$158+BQ5*$BQ$158+BR5*$BR$158+BS5*$BS$158+BT5*$BT$158+BU5*$BU$158+BV5*$BV$158+BW5*$BW$158+BX5*$BX$158+BY5*$BY$158+BZ5*$BZ$158+CA5*$CA$158+CB5*$CB$158+CC5*$CC$158+CD5*$CD$158+CE5*$CE$158+CF5*$CF$158+CG5*$CG$158+$CH$158*CH5+CI5*$CI$158+CJ5*$CJ$158+CK5*$CK$158+CL5*$CL$158+CM5*$CM$158</f>
        <v>391.04459508606863</v>
      </c>
      <c r="CP5" s="10">
        <f>O5+T5+X5+Z5+AE5+AG5+AK5+AM5+AQ5+AS5+AW5+AZ5+BC5+BE5+BI5+BK5+BO5+BQ5+BU5+BW5+CA5+CC5+CG5+CI5+CM5</f>
        <v>899</v>
      </c>
      <c r="CQ5" s="10">
        <f>S5+U5+AB5+AH5+AN5+AT5+AY5+BF5+BL5+BR5+BX5+CD5+CJ5</f>
        <v>342</v>
      </c>
      <c r="CR5" s="10">
        <f>Q5+W5+AC5+AI5+AO5+AU5+BG5+BS5+CE5</f>
        <v>316</v>
      </c>
      <c r="CS5" s="58">
        <f>N5+P5+R5+V5+Y5+AA5+AD5+AF5+AJ5+AL5+AP5+AR5+AV5+AX5+BB5+BD5+BH5+BJ5+BN5+BP5+BT5+BV5+BZ5+CF5+CL5</f>
        <v>749</v>
      </c>
      <c r="CT5" s="10">
        <f>BA5+BM5+BY5+CK5</f>
        <v>150</v>
      </c>
      <c r="CU5" s="10">
        <f>CB5+CH5</f>
        <v>110</v>
      </c>
      <c r="CW5" s="33">
        <f>COUNT(N5:CM5)</f>
        <v>69</v>
      </c>
      <c r="CX5" s="61">
        <v>19</v>
      </c>
      <c r="CY5" s="61">
        <v>19</v>
      </c>
      <c r="CZ5" s="63">
        <f>CN5/CW5</f>
        <v>37.188405797101453</v>
      </c>
    </row>
    <row r="6" spans="1:143" ht="23.25" thickBot="1" x14ac:dyDescent="0.5">
      <c r="A6" s="35">
        <f>RANK(CO6,$CO$4:$CO$153)</f>
        <v>3</v>
      </c>
      <c r="B6" s="4" t="s">
        <v>250</v>
      </c>
      <c r="C6" s="4">
        <v>1</v>
      </c>
      <c r="D6" s="24">
        <f>COUNTIF(N6:CM6,"="&amp;80)</f>
        <v>5</v>
      </c>
      <c r="E6" s="24">
        <v>2</v>
      </c>
      <c r="F6" s="24">
        <f>COUNTIF(BW6:CM6,"="&amp;80)</f>
        <v>3</v>
      </c>
      <c r="G6" s="25">
        <v>8</v>
      </c>
      <c r="H6" s="83">
        <f>COUNTIF(N6:CM6,"="&amp;70)</f>
        <v>6</v>
      </c>
      <c r="I6" s="83">
        <f>COUNTIF(N6:CM6,"&gt;"&amp;59)</f>
        <v>14</v>
      </c>
      <c r="J6" s="84">
        <f>COUNTIF(N6:CM6,"&gt;"&amp;49)</f>
        <v>22</v>
      </c>
      <c r="K6" s="117">
        <f>COUNTIF(N6:CM6,"&gt;"&amp;27)</f>
        <v>36</v>
      </c>
      <c r="L6" s="66">
        <v>1</v>
      </c>
      <c r="M6" s="74"/>
      <c r="N6" s="71">
        <v>13</v>
      </c>
      <c r="O6" s="53">
        <v>0</v>
      </c>
      <c r="P6" s="40">
        <v>13</v>
      </c>
      <c r="Q6" s="40">
        <v>3</v>
      </c>
      <c r="R6" s="40">
        <v>25</v>
      </c>
      <c r="S6" s="40">
        <v>55</v>
      </c>
      <c r="T6" s="40">
        <v>60</v>
      </c>
      <c r="U6" s="40">
        <v>55</v>
      </c>
      <c r="V6" s="40">
        <v>60</v>
      </c>
      <c r="W6" s="40">
        <v>18</v>
      </c>
      <c r="X6" s="40">
        <v>55</v>
      </c>
      <c r="Y6" s="40">
        <v>40</v>
      </c>
      <c r="Z6" s="40">
        <v>20</v>
      </c>
      <c r="AA6" s="40">
        <v>14</v>
      </c>
      <c r="AB6" s="40">
        <v>70</v>
      </c>
      <c r="AC6" s="40">
        <v>10</v>
      </c>
      <c r="AD6" s="40"/>
      <c r="AE6" s="40">
        <v>16</v>
      </c>
      <c r="AF6" s="40">
        <v>55</v>
      </c>
      <c r="AG6" s="40"/>
      <c r="AH6" s="40">
        <v>80</v>
      </c>
      <c r="AI6" s="40">
        <v>45</v>
      </c>
      <c r="AJ6" s="40">
        <v>32</v>
      </c>
      <c r="AK6" s="40">
        <v>18</v>
      </c>
      <c r="AL6" s="40"/>
      <c r="AM6" s="40">
        <v>32</v>
      </c>
      <c r="AN6" s="40">
        <v>14</v>
      </c>
      <c r="AO6" s="40">
        <v>40</v>
      </c>
      <c r="AP6" s="40">
        <v>14</v>
      </c>
      <c r="AQ6" s="40">
        <v>45</v>
      </c>
      <c r="AR6" s="40">
        <v>12</v>
      </c>
      <c r="AS6" s="40">
        <v>55</v>
      </c>
      <c r="AT6" s="40">
        <v>14</v>
      </c>
      <c r="AU6" s="40">
        <v>40</v>
      </c>
      <c r="AV6" s="40">
        <v>55</v>
      </c>
      <c r="AW6" s="40">
        <v>13</v>
      </c>
      <c r="AX6" s="40">
        <v>40</v>
      </c>
      <c r="AY6" s="40">
        <v>28</v>
      </c>
      <c r="AZ6" s="40">
        <v>12</v>
      </c>
      <c r="BA6" s="40">
        <v>22</v>
      </c>
      <c r="BB6" s="40">
        <v>8</v>
      </c>
      <c r="BC6" s="40">
        <v>15</v>
      </c>
      <c r="BD6" s="86">
        <v>70</v>
      </c>
      <c r="BE6" s="88">
        <v>0</v>
      </c>
      <c r="BF6" s="86">
        <v>7</v>
      </c>
      <c r="BG6" s="86">
        <v>70</v>
      </c>
      <c r="BH6" s="86">
        <v>25</v>
      </c>
      <c r="BI6" s="86">
        <v>12</v>
      </c>
      <c r="BJ6" s="97">
        <v>32</v>
      </c>
      <c r="BK6" s="101">
        <v>0</v>
      </c>
      <c r="BL6" s="94">
        <v>70</v>
      </c>
      <c r="BM6" s="94">
        <v>70</v>
      </c>
      <c r="BN6" s="94">
        <v>9</v>
      </c>
      <c r="BO6" s="94">
        <v>8</v>
      </c>
      <c r="BP6" s="94">
        <v>28</v>
      </c>
      <c r="BQ6" s="94">
        <v>7</v>
      </c>
      <c r="BR6" s="94">
        <v>80</v>
      </c>
      <c r="BS6" s="94">
        <v>70</v>
      </c>
      <c r="BT6" s="94">
        <v>10</v>
      </c>
      <c r="BU6" s="85">
        <v>22</v>
      </c>
      <c r="BV6" s="85">
        <v>8</v>
      </c>
      <c r="BW6" s="85">
        <v>40</v>
      </c>
      <c r="BX6" s="85">
        <v>80</v>
      </c>
      <c r="BY6" s="85">
        <v>60</v>
      </c>
      <c r="BZ6" s="85">
        <v>13</v>
      </c>
      <c r="CA6" s="85"/>
      <c r="CB6" s="85">
        <v>11</v>
      </c>
      <c r="CC6" s="85">
        <v>15</v>
      </c>
      <c r="CD6" s="85">
        <v>18</v>
      </c>
      <c r="CE6" s="85">
        <v>32</v>
      </c>
      <c r="CF6" s="85"/>
      <c r="CG6" s="85">
        <v>13</v>
      </c>
      <c r="CH6" s="85">
        <v>55</v>
      </c>
      <c r="CI6" s="85">
        <v>55</v>
      </c>
      <c r="CJ6" s="85">
        <v>80</v>
      </c>
      <c r="CK6" s="85">
        <v>45</v>
      </c>
      <c r="CL6" s="85">
        <v>20</v>
      </c>
      <c r="CM6" s="85">
        <v>80</v>
      </c>
      <c r="CN6" s="32">
        <f>SUM(N6:CM6)</f>
        <v>2431</v>
      </c>
      <c r="CO6" s="14">
        <f>N6*$N$158+O6*$O$158+P6*$P$158+Q6*$Q$158+R6*$R$158+S6*$S$158+T6*$T$158+U6*$U$158+V6*$V$158+W6*$W$158+X6*$X$158+Y6*$Y$158+Z6*$Z$159+AA6*$AA$158+AB6*$AB$158+AC6*$AC$158+AD6*$AD$158+AE6*$AE$158+AF6*$AF$158+AG6*$AG$158+AH6*$AH$158+AI6*$AI$158+AJ6*$AJ$158+AK6*$AK$158+AL6*$AL$158+AM6*$AM$158+AN6*$AN$158+AO6*$AO$158+AP6*$AP$158+AQ6*$AQ$158+AR6*$AR$158+AS6*$AS$158+AT6*$AT$158+AU6*$AU$158+AV6*$AV$158+AW6*$AW$158+AX6*$AX$158+AY6*$AY$158+AZ6*$AZ$158+BA6*$BA$158+BB6*$BB$158+BC6*$BC$158+BD6*$BD$158+BE6*$BE$158+BF6*$BF$158+BG6*$BG$158+BH6*$BH$158+BI6*$BI$158+BJ6*$BJ$158+BK6*$BK$158+BL6*$BL$158+BM6*$BM$158+BN6*$BN$158+BO6*$BO$158+BP6*$BP$158+BQ6*$BQ$158+BR6*$BR$158+BS6*$BS$158+BT6*$BT$158+BU6*$BU$158+BV6*$BV$158+BW6*$BW$158+BX6*$BX$158+BY6*$BY$158+BZ6*$BZ$158+CA6*$CA$158+CB6*$CB$158+CC6*$CC$158+CD6*$CD$158+CE6*$CE$158+CF6*$CF$158+CG6*$CG$158+$CH$158*CH6+CI6*$CI$158+CJ6*$CJ$158+CK6*$CK$158+CL6*$CL$158+CM6*$CM$158</f>
        <v>387.81678284162507</v>
      </c>
      <c r="CP6" s="10">
        <f>O6+T6+X6+Z6+AE6+AG6+AK6+AM6+AQ6+AS6+AW6+AZ6+BC6+BE6+BI6+BK6+BO6+BQ6+BU6+BW6+CA6+CC6+CG6+CI6+CM6</f>
        <v>593</v>
      </c>
      <c r="CQ6" s="10">
        <f>S6+U6+AB6+AH6+AN6+AT6+AY6+BF6+BL6+BR6+BX6+CD6+CJ6</f>
        <v>651</v>
      </c>
      <c r="CR6" s="10">
        <f>Q6+W6+AC6+AI6+AO6+AU6+BG6+BS6+CE6</f>
        <v>328</v>
      </c>
      <c r="CS6" s="58">
        <f>N6+P6+R6+V6+Y6+AA6+AD6+AF6+AJ6+AL6+AP6+AR6+AV6+AX6+BB6+BD6+BH6+BJ6+BN6+BP6+BT6+BV6+BZ6+CF6+CL6</f>
        <v>596</v>
      </c>
      <c r="CT6" s="10">
        <f>BA6+BM6+BY6+CK6</f>
        <v>197</v>
      </c>
      <c r="CU6" s="10">
        <f>CB6+CH6</f>
        <v>66</v>
      </c>
      <c r="CW6" s="33">
        <f>COUNT(N6:CM6)</f>
        <v>73</v>
      </c>
      <c r="CX6" s="61">
        <v>40</v>
      </c>
      <c r="CY6" s="61">
        <v>7</v>
      </c>
      <c r="CZ6" s="63">
        <f>CN6/CW6</f>
        <v>33.301369863013697</v>
      </c>
      <c r="DA6" s="32"/>
      <c r="DB6" s="32"/>
      <c r="DD6" s="45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</row>
    <row r="7" spans="1:143" ht="23.25" thickBot="1" x14ac:dyDescent="0.5">
      <c r="A7" s="35">
        <f>RANK(CO7,$CO$4:$CO$153)</f>
        <v>4</v>
      </c>
      <c r="B7" s="4" t="s">
        <v>246</v>
      </c>
      <c r="C7" s="4">
        <v>1</v>
      </c>
      <c r="D7" s="24">
        <f>COUNTIF(N7:CM7,"="&amp;80)</f>
        <v>6</v>
      </c>
      <c r="E7" s="107">
        <v>3</v>
      </c>
      <c r="F7" s="24">
        <f>COUNTIF(BW7:CM7,"="&amp;80)</f>
        <v>2</v>
      </c>
      <c r="G7" s="89">
        <v>13</v>
      </c>
      <c r="H7" s="83">
        <f>COUNTIF(N7:CM7,"="&amp;70)</f>
        <v>7</v>
      </c>
      <c r="I7" s="83">
        <f>COUNTIF(N7:CM7,"&gt;"&amp;59)</f>
        <v>20</v>
      </c>
      <c r="J7" s="116">
        <f>COUNTIF(N7:CM7,"&gt;"&amp;49)</f>
        <v>33</v>
      </c>
      <c r="K7" s="117">
        <f>COUNTIF(N7:CM7,"&gt;"&amp;27)</f>
        <v>47</v>
      </c>
      <c r="L7" s="66">
        <v>4</v>
      </c>
      <c r="M7" s="74"/>
      <c r="N7" s="71">
        <v>50</v>
      </c>
      <c r="O7" s="40">
        <v>50</v>
      </c>
      <c r="P7" s="40">
        <v>16</v>
      </c>
      <c r="Q7" s="40">
        <v>45</v>
      </c>
      <c r="R7" s="40">
        <v>50</v>
      </c>
      <c r="S7" s="40">
        <v>70</v>
      </c>
      <c r="T7" s="40">
        <v>32</v>
      </c>
      <c r="U7" s="40">
        <v>32</v>
      </c>
      <c r="V7" s="40">
        <v>6</v>
      </c>
      <c r="W7" s="40">
        <v>80</v>
      </c>
      <c r="X7" s="40">
        <v>60</v>
      </c>
      <c r="Y7" s="40">
        <v>9</v>
      </c>
      <c r="Z7" s="40">
        <v>55</v>
      </c>
      <c r="AA7" s="40">
        <v>11</v>
      </c>
      <c r="AB7" s="40">
        <v>60</v>
      </c>
      <c r="AC7" s="40">
        <v>40</v>
      </c>
      <c r="AD7" s="40">
        <v>14</v>
      </c>
      <c r="AE7" s="40">
        <v>28</v>
      </c>
      <c r="AF7" s="40">
        <v>50</v>
      </c>
      <c r="AG7" s="53">
        <v>0</v>
      </c>
      <c r="AH7" s="40">
        <v>18</v>
      </c>
      <c r="AI7" s="40">
        <v>70</v>
      </c>
      <c r="AJ7" s="40">
        <v>70</v>
      </c>
      <c r="AK7" s="40">
        <v>8</v>
      </c>
      <c r="AL7" s="40">
        <v>25</v>
      </c>
      <c r="AM7" s="40">
        <v>22</v>
      </c>
      <c r="AN7" s="40">
        <v>3</v>
      </c>
      <c r="AO7" s="40">
        <v>70</v>
      </c>
      <c r="AP7" s="40">
        <v>20</v>
      </c>
      <c r="AQ7" s="40">
        <v>55</v>
      </c>
      <c r="AR7" s="40">
        <v>55</v>
      </c>
      <c r="AS7" s="40">
        <v>3</v>
      </c>
      <c r="AT7" s="40">
        <v>50</v>
      </c>
      <c r="AU7" s="40">
        <v>36</v>
      </c>
      <c r="AV7" s="40">
        <v>80</v>
      </c>
      <c r="AW7" s="40">
        <v>60</v>
      </c>
      <c r="AX7" s="40">
        <v>9</v>
      </c>
      <c r="AY7" s="40">
        <v>15</v>
      </c>
      <c r="AZ7" s="40">
        <v>8</v>
      </c>
      <c r="BA7" s="40">
        <v>55</v>
      </c>
      <c r="BB7" s="40">
        <v>36</v>
      </c>
      <c r="BC7" s="40">
        <v>40</v>
      </c>
      <c r="BD7" s="87">
        <v>80</v>
      </c>
      <c r="BE7" s="86">
        <v>9</v>
      </c>
      <c r="BF7" s="86">
        <v>80</v>
      </c>
      <c r="BG7" s="86">
        <v>32</v>
      </c>
      <c r="BH7" s="86">
        <v>14</v>
      </c>
      <c r="BI7" s="86">
        <v>20</v>
      </c>
      <c r="BJ7" s="97">
        <v>60</v>
      </c>
      <c r="BK7" s="94">
        <v>36</v>
      </c>
      <c r="BL7" s="94">
        <v>60</v>
      </c>
      <c r="BM7" s="94">
        <v>55</v>
      </c>
      <c r="BN7" s="94">
        <v>13</v>
      </c>
      <c r="BO7" s="94">
        <v>18</v>
      </c>
      <c r="BP7" s="94">
        <v>60</v>
      </c>
      <c r="BQ7" s="94">
        <v>3</v>
      </c>
      <c r="BR7" s="94">
        <v>70</v>
      </c>
      <c r="BS7" s="94">
        <v>50</v>
      </c>
      <c r="BT7" s="94">
        <v>22</v>
      </c>
      <c r="BU7" s="85">
        <v>28</v>
      </c>
      <c r="BV7" s="85">
        <v>55</v>
      </c>
      <c r="BW7" s="85">
        <v>12</v>
      </c>
      <c r="BX7" s="85">
        <v>40</v>
      </c>
      <c r="BY7" s="85">
        <v>14</v>
      </c>
      <c r="BZ7" s="85">
        <v>80</v>
      </c>
      <c r="CA7" s="85">
        <v>60</v>
      </c>
      <c r="CB7" s="85">
        <v>12</v>
      </c>
      <c r="CC7" s="85">
        <v>18</v>
      </c>
      <c r="CD7" s="85">
        <v>70</v>
      </c>
      <c r="CE7" s="85">
        <v>70</v>
      </c>
      <c r="CF7" s="85"/>
      <c r="CG7" s="85">
        <v>45</v>
      </c>
      <c r="CH7" s="85">
        <v>13</v>
      </c>
      <c r="CI7" s="85">
        <v>80</v>
      </c>
      <c r="CJ7" s="85">
        <v>40</v>
      </c>
      <c r="CK7" s="85">
        <v>18</v>
      </c>
      <c r="CL7" s="85">
        <v>7</v>
      </c>
      <c r="CM7" s="85">
        <v>55</v>
      </c>
      <c r="CN7" s="32">
        <f>SUM(N7:CM7)</f>
        <v>2965</v>
      </c>
      <c r="CO7" s="14">
        <f>N7*$N$158+O7*$O$158+P7*$P$158+Q7*$Q$158+R7*$R$158+S7*$S$158+T7*$T$158+U7*$U$158+V7*$V$158+W7*$W$158+X7*$X$158+Y7*$Y$158+Z7*$Z$159+AA7*$AA$158+AB7*$AB$158+AC7*$AC$158+AD7*$AD$158+AE7*$AE$158+AF7*$AF$158+AG7*$AG$158+AH7*$AH$158+AI7*$AI$158+AJ7*$AJ$158+AK7*$AK$158+AL7*$AL$158+AM7*$AM$158+AN7*$AN$158+AO7*$AO$158+AP7*$AP$158+AQ7*$AQ$158+AR7*$AR$158+AS7*$AS$158+AT7*$AT$158+AU7*$AU$158+AV7*$AV$158+AW7*$AW$158+AX7*$AX$158+AY7*$AY$158+AZ7*$AZ$158+BA7*$BA$158+BB7*$BB$158+BC7*$BC$158+BD7*$BD$158+BE7*$BE$158+BF7*$BF$158+BG7*$BG$158+BH7*$BH$158+BI7*$BI$158+BJ7*$BJ$158+BK7*$BK$158+BL7*$BL$158+BM7*$BM$158+BN7*$BN$158+BO7*$BO$158+BP7*$BP$158+BQ7*$BQ$158+BR7*$BR$158+BS7*$BS$158+BT7*$BT$158+BU7*$BU$158+BV7*$BV$158+BW7*$BW$158+BX7*$BX$158+BY7*$BY$158+BZ7*$BZ$158+CA7*$CA$158+CB7*$CB$158+CC7*$CC$158+CD7*$CD$158+CE7*$CE$158+CF7*$CF$158+CG7*$CG$158+$CH$158*CH7+CI7*$CI$158+CJ7*$CJ$158+CK7*$CK$158+CL7*$CL$158+CM7*$CM$158</f>
        <v>372.37016710692257</v>
      </c>
      <c r="CP7" s="10">
        <f>O7+T7+X7+Z7+AE7+AG7+AK7+AM7+AQ7+AS7+AW7+AZ7+BC7+BE7+BI7+BK7+BO7+BQ7+BU7+BW7+CA7+CC7+CG7+CI7+CM7</f>
        <v>805</v>
      </c>
      <c r="CQ7" s="10">
        <f>S7+U7+AB7+AH7+AN7+AT7+AY7+BF7+BL7+BR7+BX7+CD7+CJ7</f>
        <v>608</v>
      </c>
      <c r="CR7" s="10">
        <f>Q7+W7+AC7+AI7+AO7+AU7+BG7+BS7+CE7</f>
        <v>493</v>
      </c>
      <c r="CS7" s="58">
        <f>N7+P7+R7+V7+Y7+AA7+AD7+AF7+AJ7+AL7+AP7+AR7+AV7+AX7+BB7+BD7+BH7+BJ7+BN7+BP7+BT7+BV7+BZ7+CF7+CL7</f>
        <v>892</v>
      </c>
      <c r="CT7" s="10">
        <f>BA7+BM7+BY7+CK7</f>
        <v>142</v>
      </c>
      <c r="CU7" s="10">
        <f>CB7+CH7</f>
        <v>25</v>
      </c>
      <c r="CW7" s="33">
        <f>COUNT(N7:CM7)</f>
        <v>77</v>
      </c>
      <c r="CX7" s="61">
        <v>70</v>
      </c>
      <c r="CY7" s="61">
        <v>7</v>
      </c>
      <c r="CZ7" s="63">
        <f>CN7/CW7</f>
        <v>38.506493506493506</v>
      </c>
      <c r="DA7" s="32"/>
      <c r="DB7" s="32"/>
      <c r="DD7" s="45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</row>
    <row r="8" spans="1:143" ht="23.25" thickBot="1" x14ac:dyDescent="0.5">
      <c r="A8" s="35">
        <f>RANK(CO8,$CO$4:$CO$153)</f>
        <v>5</v>
      </c>
      <c r="B8" s="4" t="s">
        <v>247</v>
      </c>
      <c r="C8" s="4">
        <v>2</v>
      </c>
      <c r="D8" s="24">
        <f>COUNTIF(N8:CM8,"="&amp;80)</f>
        <v>6</v>
      </c>
      <c r="E8" s="24">
        <v>0</v>
      </c>
      <c r="F8" s="24">
        <f>COUNTIF(BW8:CM8,"="&amp;80)</f>
        <v>3</v>
      </c>
      <c r="G8" s="25">
        <v>8</v>
      </c>
      <c r="H8" s="83">
        <f>COUNTIF(N8:CM8,"="&amp;70)</f>
        <v>3</v>
      </c>
      <c r="I8" s="83">
        <f>COUNTIF(N8:CM8,"&gt;"&amp;59)</f>
        <v>16</v>
      </c>
      <c r="J8" s="84">
        <f>COUNTIF(N8:CM8,"&gt;"&amp;49)</f>
        <v>23</v>
      </c>
      <c r="K8" s="117">
        <f>COUNTIF(N8:CM8,"&gt;"&amp;27)</f>
        <v>38</v>
      </c>
      <c r="L8" s="66">
        <v>1</v>
      </c>
      <c r="M8" s="74"/>
      <c r="N8" s="71">
        <v>80</v>
      </c>
      <c r="O8" s="40">
        <v>55</v>
      </c>
      <c r="P8" s="40">
        <v>50</v>
      </c>
      <c r="Q8" s="40">
        <v>28</v>
      </c>
      <c r="R8" s="40">
        <v>20</v>
      </c>
      <c r="S8" s="40">
        <v>80</v>
      </c>
      <c r="T8" s="40">
        <v>28</v>
      </c>
      <c r="U8" s="40">
        <v>25</v>
      </c>
      <c r="V8" s="40">
        <v>55</v>
      </c>
      <c r="W8" s="40">
        <v>70</v>
      </c>
      <c r="X8" s="40">
        <v>28</v>
      </c>
      <c r="Y8" s="40">
        <v>16</v>
      </c>
      <c r="Z8" s="40">
        <v>25</v>
      </c>
      <c r="AA8" s="40">
        <v>15</v>
      </c>
      <c r="AB8" s="40">
        <v>14</v>
      </c>
      <c r="AC8" s="40">
        <v>60</v>
      </c>
      <c r="AD8" s="40">
        <v>36</v>
      </c>
      <c r="AE8" s="40"/>
      <c r="AF8" s="40">
        <v>25</v>
      </c>
      <c r="AG8" s="40">
        <v>25</v>
      </c>
      <c r="AH8" s="40">
        <v>50</v>
      </c>
      <c r="AI8" s="40">
        <v>7</v>
      </c>
      <c r="AJ8" s="40">
        <v>80</v>
      </c>
      <c r="AK8" s="40">
        <v>60</v>
      </c>
      <c r="AL8" s="40">
        <v>60</v>
      </c>
      <c r="AM8" s="40">
        <v>1</v>
      </c>
      <c r="AN8" s="40">
        <v>16</v>
      </c>
      <c r="AO8" s="40">
        <v>4</v>
      </c>
      <c r="AP8" s="40">
        <v>60</v>
      </c>
      <c r="AQ8" s="40">
        <v>70</v>
      </c>
      <c r="AR8" s="40">
        <v>4</v>
      </c>
      <c r="AS8" s="40">
        <v>9</v>
      </c>
      <c r="AT8" s="40">
        <v>32</v>
      </c>
      <c r="AU8" s="40">
        <v>15</v>
      </c>
      <c r="AV8" s="40">
        <v>15</v>
      </c>
      <c r="AW8" s="40">
        <v>55</v>
      </c>
      <c r="AX8" s="40">
        <v>20</v>
      </c>
      <c r="AY8" s="40">
        <v>7</v>
      </c>
      <c r="AZ8" s="40">
        <v>1</v>
      </c>
      <c r="BA8" s="40">
        <v>25</v>
      </c>
      <c r="BB8" s="40">
        <v>10</v>
      </c>
      <c r="BC8" s="40">
        <v>20</v>
      </c>
      <c r="BD8" s="86">
        <v>12</v>
      </c>
      <c r="BE8" s="86">
        <v>60</v>
      </c>
      <c r="BF8" s="86">
        <v>16</v>
      </c>
      <c r="BG8" s="86">
        <v>20</v>
      </c>
      <c r="BH8" s="86">
        <v>32</v>
      </c>
      <c r="BI8" s="86">
        <v>7</v>
      </c>
      <c r="BJ8" s="97">
        <v>36</v>
      </c>
      <c r="BK8" s="94">
        <v>2</v>
      </c>
      <c r="BL8" s="94">
        <v>40</v>
      </c>
      <c r="BM8" s="94">
        <v>45</v>
      </c>
      <c r="BN8" s="94">
        <v>32</v>
      </c>
      <c r="BO8" s="94">
        <v>32</v>
      </c>
      <c r="BP8" s="94">
        <v>45</v>
      </c>
      <c r="BQ8" s="94">
        <v>60</v>
      </c>
      <c r="BR8" s="94">
        <v>50</v>
      </c>
      <c r="BS8" s="94">
        <v>36</v>
      </c>
      <c r="BT8" s="94">
        <v>25</v>
      </c>
      <c r="BU8" s="85">
        <v>16</v>
      </c>
      <c r="BV8" s="85">
        <v>50</v>
      </c>
      <c r="BW8" s="85">
        <v>8</v>
      </c>
      <c r="BX8" s="85">
        <v>22</v>
      </c>
      <c r="BY8" s="85">
        <v>25</v>
      </c>
      <c r="BZ8" s="85">
        <v>22</v>
      </c>
      <c r="CA8" s="85">
        <v>9</v>
      </c>
      <c r="CB8" s="85">
        <v>80</v>
      </c>
      <c r="CC8" s="85">
        <v>80</v>
      </c>
      <c r="CD8" s="85">
        <v>22</v>
      </c>
      <c r="CE8" s="85">
        <v>10</v>
      </c>
      <c r="CF8" s="85">
        <v>45</v>
      </c>
      <c r="CG8" s="85">
        <v>80</v>
      </c>
      <c r="CH8" s="85">
        <v>14</v>
      </c>
      <c r="CI8" s="85">
        <v>70</v>
      </c>
      <c r="CJ8" s="85">
        <v>60</v>
      </c>
      <c r="CK8" s="85">
        <v>36</v>
      </c>
      <c r="CL8" s="85">
        <v>15</v>
      </c>
      <c r="CM8" s="85">
        <v>15</v>
      </c>
      <c r="CN8" s="32">
        <f>SUM(N8:CM8)</f>
        <v>2585</v>
      </c>
      <c r="CO8" s="14">
        <f>N8*$N$158+O8*$O$158+P8*$P$158+Q8*$Q$158+R8*$R$158+S8*$S$158+T8*$T$158+U8*$U$158+V8*$V$158+W8*$W$158+X8*$X$158+Y8*$Y$158+Z8*$Z$159+AA8*$AA$158+AB8*$AB$158+AC8*$AC$158+AD8*$AD$158+AE8*$AE$158+AF8*$AF$158+AG8*$AG$158+AH8*$AH$158+AI8*$AI$158+AJ8*$AJ$158+AK8*$AK$158+AL8*$AL$158+AM8*$AM$158+AN8*$AN$158+AO8*$AO$158+AP8*$AP$158+AQ8*$AQ$158+AR8*$AR$158+AS8*$AS$158+AT8*$AT$158+AU8*$AU$158+AV8*$AV$158+AW8*$AW$158+AX8*$AX$158+AY8*$AY$158+AZ8*$AZ$158+BA8*$BA$158+BB8*$BB$158+BC8*$BC$158+BD8*$BD$158+BE8*$BE$158+BF8*$BF$158+BG8*$BG$158+BH8*$BH$158+BI8*$BI$158+BJ8*$BJ$158+BK8*$BK$158+BL8*$BL$158+BM8*$BM$158+BN8*$BN$158+BO8*$BO$158+BP8*$BP$158+BQ8*$BQ$158+BR8*$BR$158+BS8*$BS$158+BT8*$BT$158+BU8*$BU$158+BV8*$BV$158+BW8*$BW$158+BX8*$BX$158+BY8*$BY$158+BZ8*$BZ$158+CA8*$CA$158+CB8*$CB$158+CC8*$CC$158+CD8*$CD$158+CE8*$CE$158+CF8*$CF$158+CG8*$CG$158+$CH$158*CH8+CI8*$CI$158+CJ8*$CJ$158+CK8*$CK$158+CL8*$CL$158+CM8*$CM$158</f>
        <v>360.85189342110942</v>
      </c>
      <c r="CP8" s="10">
        <f>O8+T8+X8+Z8+AE8+AG8+AK8+AM8+AQ8+AS8+AW8+AZ8+BC8+BE8+BI8+BK8+BO8+BQ8+BU8+BW8+CA8+CC8+CG8+CI8+CM8</f>
        <v>816</v>
      </c>
      <c r="CQ8" s="10">
        <f>S8+U8+AB8+AH8+AN8+AT8+AY8+BF8+BL8+BR8+BX8+CD8+CJ8</f>
        <v>434</v>
      </c>
      <c r="CR8" s="10">
        <f>Q8+W8+AC8+AI8+AO8+AU8+BG8+BS8+CE8</f>
        <v>250</v>
      </c>
      <c r="CS8" s="58">
        <f>N8+P8+R8+V8+Y8+AA8+AD8+AF8+AJ8+AL8+AP8+AR8+AV8+AX8+BB8+BD8+BH8+BJ8+BN8+BP8+BT8+BV8+BZ8+CF8+CL8</f>
        <v>860</v>
      </c>
      <c r="CT8" s="10">
        <f>BA8+BM8+BY8+CK8</f>
        <v>131</v>
      </c>
      <c r="CU8" s="10">
        <f>CB8+CH8</f>
        <v>94</v>
      </c>
      <c r="CW8" s="33">
        <f>COUNT(N8:CM8)</f>
        <v>77</v>
      </c>
      <c r="CX8" s="61">
        <v>60</v>
      </c>
      <c r="CY8" s="61">
        <v>60</v>
      </c>
      <c r="CZ8" s="63">
        <f>CN8/CW8</f>
        <v>33.571428571428569</v>
      </c>
    </row>
    <row r="9" spans="1:143" ht="23.25" thickBot="1" x14ac:dyDescent="0.5">
      <c r="A9" s="35">
        <f>RANK(CO9,$CO$4:$CO$153)</f>
        <v>6</v>
      </c>
      <c r="B9" s="4" t="s">
        <v>244</v>
      </c>
      <c r="C9" s="4"/>
      <c r="D9" s="24">
        <f>COUNTIF(N9:CM9,"="&amp;80)</f>
        <v>4</v>
      </c>
      <c r="E9" s="24">
        <v>1</v>
      </c>
      <c r="F9" s="24">
        <f>COUNTIF(BW9:CM9,"="&amp;80)</f>
        <v>1</v>
      </c>
      <c r="G9" s="25">
        <v>7</v>
      </c>
      <c r="H9" s="83">
        <f>COUNTIF(N9:CM9,"="&amp;70)</f>
        <v>4</v>
      </c>
      <c r="I9" s="83">
        <f>COUNTIF(N9:CM9,"&gt;"&amp;59)</f>
        <v>9</v>
      </c>
      <c r="J9" s="84">
        <f>COUNTIF(N9:CM9,"&gt;"&amp;49)</f>
        <v>17</v>
      </c>
      <c r="K9" s="117">
        <f>COUNTIF(N9:CM9,"&gt;"&amp;27)</f>
        <v>32</v>
      </c>
      <c r="L9" s="66">
        <v>1</v>
      </c>
      <c r="M9" s="74"/>
      <c r="N9" s="71"/>
      <c r="O9" s="40">
        <v>5</v>
      </c>
      <c r="P9" s="40">
        <v>80</v>
      </c>
      <c r="Q9" s="40"/>
      <c r="R9" s="40">
        <v>36</v>
      </c>
      <c r="S9" s="40">
        <v>5</v>
      </c>
      <c r="T9" s="40">
        <v>14</v>
      </c>
      <c r="U9" s="40"/>
      <c r="V9" s="40">
        <v>18</v>
      </c>
      <c r="W9" s="40">
        <v>25</v>
      </c>
      <c r="X9" s="40">
        <v>50</v>
      </c>
      <c r="Y9" s="40">
        <v>25</v>
      </c>
      <c r="Z9" s="40">
        <v>15</v>
      </c>
      <c r="AA9" s="40">
        <v>36</v>
      </c>
      <c r="AB9" s="40">
        <v>25</v>
      </c>
      <c r="AC9" s="40"/>
      <c r="AD9" s="40">
        <v>80</v>
      </c>
      <c r="AE9" s="40">
        <v>55</v>
      </c>
      <c r="AF9" s="40">
        <v>70</v>
      </c>
      <c r="AG9" s="40">
        <v>14</v>
      </c>
      <c r="AH9" s="40">
        <v>45</v>
      </c>
      <c r="AI9" s="40">
        <v>18</v>
      </c>
      <c r="AJ9" s="40">
        <v>50</v>
      </c>
      <c r="AK9" s="40">
        <v>14</v>
      </c>
      <c r="AL9" s="40">
        <v>70</v>
      </c>
      <c r="AM9" s="40">
        <v>40</v>
      </c>
      <c r="AN9" s="40">
        <v>7</v>
      </c>
      <c r="AO9" s="40"/>
      <c r="AP9" s="40">
        <v>12</v>
      </c>
      <c r="AQ9" s="40">
        <v>18</v>
      </c>
      <c r="AR9" s="40">
        <v>18</v>
      </c>
      <c r="AS9" s="40">
        <v>10</v>
      </c>
      <c r="AT9" s="40">
        <v>45</v>
      </c>
      <c r="AU9" s="40">
        <v>11</v>
      </c>
      <c r="AV9" s="40">
        <v>50</v>
      </c>
      <c r="AW9" s="40">
        <v>80</v>
      </c>
      <c r="AX9" s="40">
        <v>60</v>
      </c>
      <c r="AY9" s="40">
        <v>6</v>
      </c>
      <c r="AZ9" s="40">
        <v>15</v>
      </c>
      <c r="BA9" s="40">
        <v>50</v>
      </c>
      <c r="BB9" s="40">
        <v>11</v>
      </c>
      <c r="BC9" s="40">
        <v>28</v>
      </c>
      <c r="BD9" s="86">
        <v>9</v>
      </c>
      <c r="BE9" s="86">
        <v>14</v>
      </c>
      <c r="BF9" s="86">
        <v>5</v>
      </c>
      <c r="BG9" s="86">
        <v>12</v>
      </c>
      <c r="BH9" s="40"/>
      <c r="BI9" s="86">
        <v>45</v>
      </c>
      <c r="BJ9" s="97">
        <v>18</v>
      </c>
      <c r="BK9" s="94">
        <v>16</v>
      </c>
      <c r="BL9" s="94">
        <v>45</v>
      </c>
      <c r="BM9" s="94">
        <v>40</v>
      </c>
      <c r="BN9" s="94">
        <v>45</v>
      </c>
      <c r="BO9" s="94">
        <v>13</v>
      </c>
      <c r="BP9" s="94">
        <v>70</v>
      </c>
      <c r="BQ9" s="94">
        <v>20</v>
      </c>
      <c r="BR9" s="94"/>
      <c r="BS9" s="94">
        <v>18</v>
      </c>
      <c r="BT9" s="94">
        <v>16</v>
      </c>
      <c r="BU9" s="85">
        <v>45</v>
      </c>
      <c r="BV9" s="85"/>
      <c r="BW9" s="85">
        <v>25</v>
      </c>
      <c r="BX9" s="85"/>
      <c r="BY9" s="85">
        <v>40</v>
      </c>
      <c r="BZ9" s="85">
        <v>40</v>
      </c>
      <c r="CA9" s="85">
        <v>70</v>
      </c>
      <c r="CB9" s="85">
        <v>15</v>
      </c>
      <c r="CC9" s="85">
        <v>55</v>
      </c>
      <c r="CD9" s="85">
        <v>20</v>
      </c>
      <c r="CE9" s="85">
        <v>80</v>
      </c>
      <c r="CF9" s="85">
        <v>25</v>
      </c>
      <c r="CG9" s="85">
        <v>25</v>
      </c>
      <c r="CH9" s="85">
        <v>28</v>
      </c>
      <c r="CI9" s="85">
        <v>18</v>
      </c>
      <c r="CJ9" s="85">
        <v>55</v>
      </c>
      <c r="CK9" s="85">
        <v>11</v>
      </c>
      <c r="CL9" s="85">
        <v>50</v>
      </c>
      <c r="CM9" s="85">
        <v>45</v>
      </c>
      <c r="CN9" s="32">
        <f>SUM(N9:CM9)</f>
        <v>2244</v>
      </c>
      <c r="CO9" s="14">
        <f>N9*$N$158+O9*$O$158+P9*$P$158+Q9*$Q$158+R9*$R$158+S9*$S$158+T9*$T$158+U9*$U$158+V9*$V$158+W9*$W$158+X9*$X$158+Y9*$Y$158+Z9*$Z$159+AA9*$AA$158+AB9*$AB$158+AC9*$AC$158+AD9*$AD$158+AE9*$AE$158+AF9*$AF$158+AG9*$AG$158+AH9*$AH$158+AI9*$AI$158+AJ9*$AJ$158+AK9*$AK$158+AL9*$AL$158+AM9*$AM$158+AN9*$AN$158+AO9*$AO$158+AP9*$AP$158+AQ9*$AQ$158+AR9*$AR$158+AS9*$AS$158+AT9*$AT$158+AU9*$AU$158+AV9*$AV$158+AW9*$AW$158+AX9*$AX$158+AY9*$AY$158+AZ9*$AZ$158+BA9*$BA$158+BB9*$BB$158+BC9*$BC$158+BD9*$BD$158+BE9*$BE$158+BF9*$BF$158+BG9*$BG$158+BH9*$BH$158+BI9*$BI$158+BJ9*$BJ$158+BK9*$BK$158+BL9*$BL$158+BM9*$BM$158+BN9*$BN$158+BO9*$BO$158+BP9*$BP$158+BQ9*$BQ$158+BR9*$BR$158+BS9*$BS$158+BT9*$BT$158+BU9*$BU$158+BV9*$BV$158+BW9*$BW$158+BX9*$BX$158+BY9*$BY$158+BZ9*$BZ$158+CA9*$CA$158+CB9*$CB$158+CC9*$CC$158+CD9*$CD$158+CE9*$CE$158+CF9*$CF$158+CG9*$CG$158+$CH$158*CH9+CI9*$CI$158+CJ9*$CJ$158+CK9*$CK$158+CL9*$CL$158+CM9*$CM$158</f>
        <v>342.64106127866887</v>
      </c>
      <c r="CP9" s="10">
        <f>O9+T9+X9+Z9+AE9+AG9+AK9+AM9+AQ9+AS9+AW9+AZ9+BC9+BE9+BI9+BK9+BO9+BQ9+BU9+BW9+CA9+CC9+CG9+CI9+CM9</f>
        <v>749</v>
      </c>
      <c r="CQ9" s="10">
        <f>S9+U9+AB9+AH9+AN9+AT9+AY9+BF9+BL9+BR9+BX9+CD9+CJ9</f>
        <v>258</v>
      </c>
      <c r="CR9" s="10">
        <f>Q9+W9+AC9+AI9+AO9+AU9+BG9+BS9+CE9</f>
        <v>164</v>
      </c>
      <c r="CS9" s="58">
        <f>N9+P9+R9+V9+Y9+AA9+AD9+AF9+AJ9+AL9+AP9+AR9+AV9+AX9+BB9+BD9+BH9+BJ9+BN9+BP9+BT9+BV9+BZ9+CF9+CL9</f>
        <v>889</v>
      </c>
      <c r="CT9" s="10">
        <f>BA9+BM9+BY9+CK9</f>
        <v>141</v>
      </c>
      <c r="CU9" s="10">
        <f>CB9+CH9</f>
        <v>43</v>
      </c>
      <c r="CW9" s="33">
        <f>COUNT(N9:CM9)</f>
        <v>69</v>
      </c>
      <c r="CX9" s="61">
        <v>18</v>
      </c>
      <c r="CY9" s="61">
        <v>15</v>
      </c>
      <c r="CZ9" s="63">
        <f>CN9/CW9</f>
        <v>32.521739130434781</v>
      </c>
    </row>
    <row r="10" spans="1:143" ht="23.25" thickBot="1" x14ac:dyDescent="0.5">
      <c r="A10" s="35">
        <f>RANK(CO10,$CO$4:$CO$153)</f>
        <v>7</v>
      </c>
      <c r="B10" s="4" t="s">
        <v>248</v>
      </c>
      <c r="C10" s="108">
        <v>3</v>
      </c>
      <c r="D10" s="107">
        <f>COUNTIF(N10:CM10,"="&amp;80)</f>
        <v>11</v>
      </c>
      <c r="E10" s="24">
        <v>2</v>
      </c>
      <c r="F10" s="24">
        <f>COUNTIF(BW10:CM10,"="&amp;80)</f>
        <v>1</v>
      </c>
      <c r="G10" s="25">
        <v>11</v>
      </c>
      <c r="H10" s="83">
        <f>COUNTIF(N10:CM10,"="&amp;70)</f>
        <v>3</v>
      </c>
      <c r="I10" s="83">
        <f>COUNTIF(N10:CM10,"&gt;"&amp;59)</f>
        <v>16</v>
      </c>
      <c r="J10" s="84">
        <f>COUNTIF(N10:CM10,"&gt;"&amp;49)</f>
        <v>25</v>
      </c>
      <c r="K10" s="117">
        <f>COUNTIF(N10:CM10,"&gt;"&amp;27)</f>
        <v>45</v>
      </c>
      <c r="L10" s="66"/>
      <c r="M10" s="74"/>
      <c r="N10" s="71">
        <v>28</v>
      </c>
      <c r="O10" s="40">
        <v>12</v>
      </c>
      <c r="P10" s="40">
        <v>20</v>
      </c>
      <c r="Q10" s="40">
        <v>11</v>
      </c>
      <c r="R10" s="40">
        <v>16</v>
      </c>
      <c r="S10" s="40">
        <v>32</v>
      </c>
      <c r="T10" s="40">
        <v>55</v>
      </c>
      <c r="U10" s="40">
        <v>60</v>
      </c>
      <c r="V10" s="40">
        <v>45</v>
      </c>
      <c r="W10" s="40">
        <v>50</v>
      </c>
      <c r="X10" s="40"/>
      <c r="Y10" s="40">
        <v>80</v>
      </c>
      <c r="Z10" s="40">
        <v>45</v>
      </c>
      <c r="AA10" s="40">
        <v>80</v>
      </c>
      <c r="AB10" s="40">
        <v>80</v>
      </c>
      <c r="AC10" s="40">
        <v>70</v>
      </c>
      <c r="AD10" s="40"/>
      <c r="AE10" s="40">
        <v>20</v>
      </c>
      <c r="AF10" s="40">
        <v>22</v>
      </c>
      <c r="AG10" s="40">
        <v>80</v>
      </c>
      <c r="AH10" s="40">
        <v>28</v>
      </c>
      <c r="AI10" s="40">
        <v>55</v>
      </c>
      <c r="AJ10" s="40">
        <v>36</v>
      </c>
      <c r="AK10" s="40">
        <v>13</v>
      </c>
      <c r="AL10" s="40">
        <v>80</v>
      </c>
      <c r="AM10" s="40">
        <v>25</v>
      </c>
      <c r="AN10" s="40">
        <v>18</v>
      </c>
      <c r="AO10" s="40">
        <v>36</v>
      </c>
      <c r="AP10" s="40">
        <v>9</v>
      </c>
      <c r="AQ10" s="40">
        <v>15</v>
      </c>
      <c r="AR10" s="40">
        <v>60</v>
      </c>
      <c r="AS10" s="40">
        <v>16</v>
      </c>
      <c r="AT10" s="40">
        <v>40</v>
      </c>
      <c r="AU10" s="40">
        <v>80</v>
      </c>
      <c r="AV10" s="40">
        <v>13</v>
      </c>
      <c r="AW10" s="40">
        <v>5</v>
      </c>
      <c r="AX10" s="40">
        <v>36</v>
      </c>
      <c r="AY10" s="40">
        <v>80</v>
      </c>
      <c r="AZ10" s="40">
        <v>5</v>
      </c>
      <c r="BA10" s="40">
        <v>15</v>
      </c>
      <c r="BB10" s="40">
        <v>50</v>
      </c>
      <c r="BC10" s="40">
        <v>25</v>
      </c>
      <c r="BD10" s="86">
        <v>13</v>
      </c>
      <c r="BE10" s="86">
        <v>55</v>
      </c>
      <c r="BF10" s="86">
        <v>32</v>
      </c>
      <c r="BG10" s="86">
        <v>18</v>
      </c>
      <c r="BH10" s="86">
        <v>50</v>
      </c>
      <c r="BI10" s="86">
        <v>50</v>
      </c>
      <c r="BJ10" s="98">
        <v>80</v>
      </c>
      <c r="BK10" s="86">
        <v>20</v>
      </c>
      <c r="BL10" s="86">
        <v>80</v>
      </c>
      <c r="BM10" s="86">
        <v>28</v>
      </c>
      <c r="BN10" s="86">
        <v>14</v>
      </c>
      <c r="BO10" s="86">
        <v>80</v>
      </c>
      <c r="BP10" s="86">
        <v>40</v>
      </c>
      <c r="BQ10" s="86">
        <v>50</v>
      </c>
      <c r="BR10" s="86">
        <v>9</v>
      </c>
      <c r="BS10" s="86">
        <v>22</v>
      </c>
      <c r="BT10" s="86">
        <v>40</v>
      </c>
      <c r="BU10" s="85">
        <v>36</v>
      </c>
      <c r="BV10" s="85">
        <v>25</v>
      </c>
      <c r="BW10" s="85">
        <v>32</v>
      </c>
      <c r="BX10" s="85">
        <v>28</v>
      </c>
      <c r="BY10" s="85">
        <v>70</v>
      </c>
      <c r="BZ10" s="85">
        <v>55</v>
      </c>
      <c r="CA10" s="85">
        <v>15</v>
      </c>
      <c r="CB10" s="85">
        <v>7</v>
      </c>
      <c r="CC10" s="85">
        <v>10</v>
      </c>
      <c r="CD10" s="85">
        <v>80</v>
      </c>
      <c r="CE10" s="85">
        <v>36</v>
      </c>
      <c r="CF10" s="85">
        <v>36</v>
      </c>
      <c r="CG10" s="85">
        <v>32</v>
      </c>
      <c r="CH10" s="85">
        <v>16</v>
      </c>
      <c r="CI10" s="85">
        <v>22</v>
      </c>
      <c r="CJ10" s="85">
        <v>13</v>
      </c>
      <c r="CK10" s="85">
        <v>16</v>
      </c>
      <c r="CL10" s="85">
        <v>70</v>
      </c>
      <c r="CM10" s="85">
        <v>28</v>
      </c>
      <c r="CN10" s="32">
        <f>SUM(N10:CM10)</f>
        <v>2854</v>
      </c>
      <c r="CO10" s="14">
        <f>N10*$N$158+O10*$O$158+P10*$P$158+Q10*$Q$158+R10*$R$158+S10*$S$158+T10*$T$158+U10*$U$158+V10*$V$158+W10*$W$158+X10*$X$158+Y10*$Y$158+Z10*$Z$159+AA10*$AA$158+AB10*$AB$158+AC10*$AC$158+AD10*$AD$158+AE10*$AE$158+AF10*$AF$158+AG10*$AG$158+AH10*$AH$158+AI10*$AI$158+AJ10*$AJ$158+AK10*$AK$158+AL10*$AL$158+AM10*$AM$158+AN10*$AN$158+AO10*$AO$158+AP10*$AP$158+AQ10*$AQ$158+AR10*$AR$158+AS10*$AS$158+AT10*$AT$158+AU10*$AU$158+AV10*$AV$158+AW10*$AW$158+AX10*$AX$158+AY10*$AY$158+AZ10*$AZ$158+BA10*$BA$158+BB10*$BB$158+BC10*$BC$158+BD10*$BD$158+BE10*$BE$158+BF10*$BF$158+BG10*$BG$158+BH10*$BH$158+BI10*$BI$158+BJ10*$BJ$158+BK10*$BK$158+BL10*$BL$158+BM10*$BM$158+BN10*$BN$158+BO10*$BO$158+BP10*$BP$158+BQ10*$BQ$158+BR10*$BR$158+BS10*$BS$158+BT10*$BT$158+BU10*$BU$158+BV10*$BV$158+BW10*$BW$158+BX10*$BX$158+BY10*$BY$158+BZ10*$BZ$158+CA10*$CA$158+CB10*$CB$158+CC10*$CC$158+CD10*$CD$158+CE10*$CE$158+CF10*$CF$158+CG10*$CG$158+$CH$158*CH10+CI10*$CI$158+CJ10*$CJ$158+CK10*$CK$158+CL10*$CL$158+CM10*$CM$158</f>
        <v>330.38321211113055</v>
      </c>
      <c r="CP10" s="10">
        <f>O10+T10+X10+Z10+AE10+AG10+AK10+AM10+AQ10+AS10+AW10+AZ10+BC10+BE10+BI10+BK10+BO10+BQ10+BU10+BW10+CA10+CC10+CG10+CI10+CM10</f>
        <v>746</v>
      </c>
      <c r="CQ10" s="10">
        <f>S10+U10+AB10+AH10+AN10+AT10+AY10+BF10+BL10+BR10+BX10+CD10+CJ10</f>
        <v>580</v>
      </c>
      <c r="CR10" s="10">
        <f>Q10+W10+AC10+AI10+AO10+AU10+BG10+BS10+CE10</f>
        <v>378</v>
      </c>
      <c r="CS10" s="58">
        <f>N10+P10+R10+V10+Y10+AA10+AD10+AF10+AJ10+AL10+AP10+AR10+AV10+AX10+BB10+BD10+BH10+BJ10+BN10+BP10+BT10+BV10+BZ10+CF10+CL10</f>
        <v>998</v>
      </c>
      <c r="CT10" s="10">
        <f>BA10+BM10+BY10+CK10</f>
        <v>129</v>
      </c>
      <c r="CU10" s="10">
        <f>CB10+CH10</f>
        <v>23</v>
      </c>
      <c r="CW10" s="33">
        <f>COUNT(N10:CM10)</f>
        <v>76</v>
      </c>
      <c r="CX10" s="61">
        <v>61</v>
      </c>
      <c r="CY10" s="61">
        <v>61</v>
      </c>
      <c r="CZ10" s="63">
        <f>CN10/CW10</f>
        <v>37.55263157894737</v>
      </c>
    </row>
    <row r="11" spans="1:143" ht="23.25" thickBot="1" x14ac:dyDescent="0.5">
      <c r="A11" s="35">
        <f>RANK(CO11,$CO$4:$CO$153)</f>
        <v>8</v>
      </c>
      <c r="B11" s="4" t="s">
        <v>249</v>
      </c>
      <c r="C11" s="4">
        <v>1</v>
      </c>
      <c r="D11" s="24">
        <f>COUNTIF(N11:CM11,"="&amp;80)</f>
        <v>3</v>
      </c>
      <c r="E11" s="24">
        <v>1</v>
      </c>
      <c r="F11" s="24">
        <f>COUNTIF(BW11:CM11,"="&amp;80)</f>
        <v>0</v>
      </c>
      <c r="G11" s="25">
        <v>7</v>
      </c>
      <c r="H11" s="83">
        <f>COUNTIF(N11:CM11,"="&amp;70)</f>
        <v>6</v>
      </c>
      <c r="I11" s="83">
        <f>COUNTIF(N11:CM11,"&gt;"&amp;59)</f>
        <v>10</v>
      </c>
      <c r="J11" s="84">
        <f>COUNTIF(N11:CM11,"&gt;"&amp;49)</f>
        <v>21</v>
      </c>
      <c r="K11" s="117">
        <f>COUNTIF(N11:CM11,"&gt;"&amp;27)</f>
        <v>38</v>
      </c>
      <c r="L11" s="66">
        <v>2</v>
      </c>
      <c r="M11" s="74"/>
      <c r="N11" s="71">
        <v>14</v>
      </c>
      <c r="O11" s="40">
        <v>2</v>
      </c>
      <c r="P11" s="40">
        <v>28</v>
      </c>
      <c r="Q11" s="40">
        <v>50</v>
      </c>
      <c r="R11" s="40">
        <v>70</v>
      </c>
      <c r="S11" s="40">
        <v>2</v>
      </c>
      <c r="T11" s="40">
        <v>22</v>
      </c>
      <c r="U11" s="40">
        <v>22</v>
      </c>
      <c r="V11" s="40">
        <v>28</v>
      </c>
      <c r="W11" s="40">
        <v>36</v>
      </c>
      <c r="X11" s="40">
        <v>80</v>
      </c>
      <c r="Y11" s="40">
        <v>70</v>
      </c>
      <c r="Z11" s="40">
        <v>22</v>
      </c>
      <c r="AA11" s="40">
        <v>7</v>
      </c>
      <c r="AB11" s="40">
        <v>55</v>
      </c>
      <c r="AC11" s="40">
        <v>18</v>
      </c>
      <c r="AD11" s="40">
        <v>55</v>
      </c>
      <c r="AE11" s="40">
        <v>18</v>
      </c>
      <c r="AF11" s="40">
        <v>80</v>
      </c>
      <c r="AG11" s="40">
        <v>70</v>
      </c>
      <c r="AH11" s="40">
        <v>60</v>
      </c>
      <c r="AI11" s="40">
        <v>80</v>
      </c>
      <c r="AJ11" s="40">
        <v>45</v>
      </c>
      <c r="AK11" s="40">
        <v>18</v>
      </c>
      <c r="AL11" s="40">
        <v>28</v>
      </c>
      <c r="AM11" s="40">
        <v>55</v>
      </c>
      <c r="AN11" s="40">
        <v>55</v>
      </c>
      <c r="AO11" s="40">
        <v>18</v>
      </c>
      <c r="AP11" s="40">
        <v>40</v>
      </c>
      <c r="AQ11" s="40">
        <v>11</v>
      </c>
      <c r="AR11" s="40">
        <v>13</v>
      </c>
      <c r="AS11" s="40">
        <v>14</v>
      </c>
      <c r="AT11" s="40">
        <v>36</v>
      </c>
      <c r="AU11" s="40">
        <v>14</v>
      </c>
      <c r="AV11" s="40">
        <v>22</v>
      </c>
      <c r="AW11" s="40">
        <v>20</v>
      </c>
      <c r="AX11" s="40">
        <v>70</v>
      </c>
      <c r="AY11" s="40">
        <v>22</v>
      </c>
      <c r="AZ11" s="53">
        <v>0</v>
      </c>
      <c r="BA11" s="40">
        <v>18</v>
      </c>
      <c r="BB11" s="40">
        <v>45</v>
      </c>
      <c r="BC11" s="40">
        <v>7</v>
      </c>
      <c r="BD11" s="86">
        <v>5</v>
      </c>
      <c r="BE11" s="86">
        <v>20</v>
      </c>
      <c r="BF11" s="86">
        <v>28</v>
      </c>
      <c r="BG11" s="86">
        <v>36</v>
      </c>
      <c r="BH11" s="86">
        <v>55</v>
      </c>
      <c r="BI11" s="86">
        <v>25</v>
      </c>
      <c r="BJ11" s="97">
        <v>6</v>
      </c>
      <c r="BK11" s="94">
        <v>55</v>
      </c>
      <c r="BL11" s="94">
        <v>55</v>
      </c>
      <c r="BM11" s="94">
        <v>32</v>
      </c>
      <c r="BN11" s="94"/>
      <c r="BO11" s="94">
        <v>10</v>
      </c>
      <c r="BP11" s="94">
        <v>22</v>
      </c>
      <c r="BQ11" s="94">
        <v>4</v>
      </c>
      <c r="BR11" s="94">
        <v>40</v>
      </c>
      <c r="BS11" s="94">
        <v>28</v>
      </c>
      <c r="BT11" s="94">
        <v>28</v>
      </c>
      <c r="BU11" s="85">
        <v>20</v>
      </c>
      <c r="BV11" s="85">
        <v>36</v>
      </c>
      <c r="BW11" s="85">
        <v>11</v>
      </c>
      <c r="BX11" s="85"/>
      <c r="BY11" s="85">
        <v>50</v>
      </c>
      <c r="BZ11" s="85">
        <v>50</v>
      </c>
      <c r="CA11" s="85">
        <v>25</v>
      </c>
      <c r="CB11" s="85">
        <v>11</v>
      </c>
      <c r="CC11" s="85">
        <v>20</v>
      </c>
      <c r="CD11" s="85">
        <v>45</v>
      </c>
      <c r="CE11" s="85">
        <v>13</v>
      </c>
      <c r="CF11" s="85">
        <v>7</v>
      </c>
      <c r="CG11" s="85">
        <v>70</v>
      </c>
      <c r="CH11" s="85">
        <v>70</v>
      </c>
      <c r="CI11" s="85">
        <v>11</v>
      </c>
      <c r="CJ11" s="85">
        <v>18</v>
      </c>
      <c r="CK11" s="85">
        <v>50</v>
      </c>
      <c r="CL11" s="85">
        <v>13</v>
      </c>
      <c r="CM11" s="85">
        <v>40</v>
      </c>
      <c r="CN11" s="32">
        <f>SUM(N11:CM11)</f>
        <v>2449</v>
      </c>
      <c r="CO11" s="14">
        <f>N11*$N$158+O11*$O$158+P11*$P$158+Q11*$Q$158+R11*$R$158+S11*$S$158+T11*$T$158+U11*$U$158+V11*$V$158+W11*$W$158+X11*$X$158+Y11*$Y$158+Z11*$Z$159+AA11*$AA$158+AB11*$AB$158+AC11*$AC$158+AD11*$AD$158+AE11*$AE$158+AF11*$AF$158+AG11*$AG$158+AH11*$AH$158+AI11*$AI$158+AJ11*$AJ$158+AK11*$AK$158+AL11*$AL$158+AM11*$AM$158+AN11*$AN$158+AO11*$AO$158+AP11*$AP$158+AQ11*$AQ$158+AR11*$AR$158+AS11*$AS$158+AT11*$AT$158+AU11*$AU$158+AV11*$AV$158+AW11*$AW$158+AX11*$AX$158+AY11*$AY$158+AZ11*$AZ$158+BA11*$BA$158+BB11*$BB$158+BC11*$BC$158+BD11*$BD$158+BE11*$BE$158+BF11*$BF$158+BG11*$BG$158+BH11*$BH$158+BI11*$BI$158+BJ11*$BJ$158+BK11*$BK$158+BL11*$BL$158+BM11*$BM$158+BN11*$BN$158+BO11*$BO$158+BP11*$BP$158+BQ11*$BQ$158+BR11*$BR$158+BS11*$BS$158+BT11*$BT$158+BU11*$BU$158+BV11*$BV$158+BW11*$BW$158+BX11*$BX$158+BY11*$BY$158+BZ11*$BZ$158+CA11*$CA$158+CB11*$CB$158+CC11*$CC$158+CD11*$CD$158+CE11*$CE$158+CF11*$CF$158+CG11*$CG$158+$CH$158*CH11+CI11*$CI$158+CJ11*$CJ$158+CK11*$CK$158+CL11*$CL$158+CM11*$CM$158</f>
        <v>305.35336857848097</v>
      </c>
      <c r="CP11" s="10">
        <f>O11+T11+X11+Z11+AE11+AG11+AK11+AM11+AQ11+AS11+AW11+AZ11+BC11+BE11+BI11+BK11+BO11+BQ11+BU11+BW11+CA11+CC11+CG11+CI11+CM11</f>
        <v>650</v>
      </c>
      <c r="CQ11" s="10">
        <f>S11+U11+AB11+AH11+AN11+AT11+AY11+BF11+BL11+BR11+BX11+CD11+CJ11</f>
        <v>438</v>
      </c>
      <c r="CR11" s="10">
        <f>Q11+W11+AC11+AI11+AO11+AU11+BG11+BS11+CE11</f>
        <v>293</v>
      </c>
      <c r="CS11" s="58">
        <f>N11+P11+R11+V11+Y11+AA11+AD11+AF11+AJ11+AL11+AP11+AR11+AV11+AX11+BB11+BD11+BH11+BJ11+BN11+BP11+BT11+BV11+BZ11+CF11+CL11</f>
        <v>837</v>
      </c>
      <c r="CT11" s="10">
        <f>BA11+BM11+BY11+CK11</f>
        <v>150</v>
      </c>
      <c r="CU11" s="10">
        <f>CB11+CH11</f>
        <v>81</v>
      </c>
      <c r="CW11" s="33">
        <f>COUNT(N11:CM11)</f>
        <v>76</v>
      </c>
      <c r="CX11" s="61">
        <v>52</v>
      </c>
      <c r="CY11" s="61">
        <v>15</v>
      </c>
      <c r="CZ11" s="63">
        <f>CN11/CW11</f>
        <v>32.223684210526315</v>
      </c>
    </row>
    <row r="12" spans="1:143" ht="23.25" thickBot="1" x14ac:dyDescent="0.5">
      <c r="A12" s="35">
        <f>RANK(CO12,$CO$4:$CO$153)</f>
        <v>9</v>
      </c>
      <c r="B12" s="4" t="s">
        <v>260</v>
      </c>
      <c r="C12" s="4"/>
      <c r="D12" s="24">
        <f>COUNTIF(N12:CM12,"="&amp;80)</f>
        <v>2</v>
      </c>
      <c r="E12" s="24">
        <v>0</v>
      </c>
      <c r="F12" s="24">
        <f>COUNTIF(BW12:CM12,"="&amp;80)</f>
        <v>2</v>
      </c>
      <c r="G12" s="25">
        <v>1</v>
      </c>
      <c r="H12" s="83">
        <f>COUNTIF(N12:CM12,"="&amp;70)</f>
        <v>1</v>
      </c>
      <c r="I12" s="83">
        <f>COUNTIF(N12:CM12,"&gt;"&amp;59)</f>
        <v>4</v>
      </c>
      <c r="J12" s="84">
        <f>COUNTIF(N12:CM12,"&gt;"&amp;49)</f>
        <v>6</v>
      </c>
      <c r="K12" s="117">
        <f>COUNTIF(N12:CM12,"&gt;"&amp;27)</f>
        <v>10</v>
      </c>
      <c r="L12" s="66"/>
      <c r="M12" s="74"/>
      <c r="N12" s="71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>
        <v>70</v>
      </c>
      <c r="AL12" s="40"/>
      <c r="AM12" s="40"/>
      <c r="AN12" s="40">
        <v>12</v>
      </c>
      <c r="AO12" s="40">
        <v>13</v>
      </c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53">
        <v>0</v>
      </c>
      <c r="BC12" s="40">
        <v>18</v>
      </c>
      <c r="BD12" s="86">
        <v>4</v>
      </c>
      <c r="BE12" s="40"/>
      <c r="BF12" s="40"/>
      <c r="BG12" s="40"/>
      <c r="BH12" s="40"/>
      <c r="BI12" s="40"/>
      <c r="BJ12" s="99"/>
      <c r="BK12" s="95"/>
      <c r="BL12" s="95"/>
      <c r="BM12" s="95"/>
      <c r="BN12" s="95">
        <v>22</v>
      </c>
      <c r="BO12" s="95"/>
      <c r="BP12" s="95"/>
      <c r="BQ12" s="95"/>
      <c r="BR12" s="95"/>
      <c r="BS12" s="95"/>
      <c r="BT12" s="95"/>
      <c r="BU12" s="85"/>
      <c r="BV12" s="85">
        <v>60</v>
      </c>
      <c r="BW12" s="85"/>
      <c r="BX12" s="85"/>
      <c r="BY12" s="85"/>
      <c r="BZ12" s="85"/>
      <c r="CA12" s="85">
        <v>80</v>
      </c>
      <c r="CB12" s="85"/>
      <c r="CC12" s="85">
        <v>28</v>
      </c>
      <c r="CD12" s="85"/>
      <c r="CE12" s="85">
        <v>45</v>
      </c>
      <c r="CF12" s="85">
        <v>16</v>
      </c>
      <c r="CG12" s="85">
        <v>32</v>
      </c>
      <c r="CH12" s="85">
        <v>80</v>
      </c>
      <c r="CI12" s="85">
        <v>50</v>
      </c>
      <c r="CJ12" s="85">
        <v>45</v>
      </c>
      <c r="CK12" s="85">
        <v>55</v>
      </c>
      <c r="CL12" s="85"/>
      <c r="CM12" s="85">
        <v>12</v>
      </c>
      <c r="CN12" s="32">
        <f>SUM(N12:CM12)</f>
        <v>642</v>
      </c>
      <c r="CO12" s="14">
        <f>N12*$N$158+O12*$O$158+P12*$P$158+Q12*$Q$158+R12*$R$158+S12*$S$158+T12*$T$158+U12*$U$158+V12*$V$158+W12*$W$158+X12*$X$158+Y12*$Y$158+Z12*$Z$159+AA12*$AA$158+AB12*$AB$158+AC12*$AC$158+AD12*$AD$158+AE12*$AE$158+AF12*$AF$158+AG12*$AG$158+AH12*$AH$158+AI12*$AI$158+AJ12*$AJ$158+AK12*$AK$158+AL12*$AL$158+AM12*$AM$158+AN12*$AN$158+AO12*$AO$158+AP12*$AP$158+AQ12*$AQ$158+AR12*$AR$158+AS12*$AS$158+AT12*$AT$158+AU12*$AU$158+AV12*$AV$158+AW12*$AW$158+AX12*$AX$158+AY12*$AY$158+AZ12*$AZ$158+BA12*$BA$158+BB12*$BB$158+BC12*$BC$158+BD12*$BD$158+BE12*$BE$158+BF12*$BF$158+BG12*$BG$158+BH12*$BH$158+BI12*$BI$158+BJ12*$BJ$158+BK12*$BK$158+BL12*$BL$158+BM12*$BM$158+BN12*$BN$158+BO12*$BO$158+BP12*$BP$158+BQ12*$BQ$158+BR12*$BR$158+BS12*$BS$158+BT12*$BT$158+BU12*$BU$158+BV12*$BV$158+BW12*$BW$158+BX12*$BX$158+BY12*$BY$158+BZ12*$BZ$158+CA12*$CA$158+CB12*$CB$158+CC12*$CC$158+CD12*$CD$158+CE12*$CE$158+CF12*$CF$158+CG12*$CG$158+$CH$158*CH12+CI12*$CI$158+CJ12*$CJ$158+CK12*$CK$158+CL12*$CL$158+CM12*$CM$158</f>
        <v>258.23712537989155</v>
      </c>
      <c r="CP12" s="10">
        <f>O12+T12+X12+Z12+AE12+AG12+AK12+AM12+AQ12+AS12+AW12+AZ12+BC12+BE12+BI12+BK12+BO12+BQ12+BU12+BW12+CA12+CC12+CG12+CI12+CM12</f>
        <v>290</v>
      </c>
      <c r="CQ12" s="10">
        <f>S12+U12+AB12+AH12+AN12+AT12+AY12+BF12+BL12+BR12+BX12+CD12+CJ12</f>
        <v>57</v>
      </c>
      <c r="CR12" s="10">
        <f>Q12+W12+AC12+AI12+AO12+AU12+BG12+BS12+CE12</f>
        <v>58</v>
      </c>
      <c r="CS12" s="58">
        <f>N12+P12+R12+V12+Y12+AA12+AD12+AF12+AJ12+AL12+AP12+AR12+AV12+AX12+BB12+BD12+BH12+BJ12+BN12+BP12+BT12+BV12+BZ12+CF12+CL12</f>
        <v>102</v>
      </c>
      <c r="CT12" s="10">
        <f>BA12+BM12+BY12+CK12</f>
        <v>55</v>
      </c>
      <c r="CU12" s="10">
        <f>CB12+CH12</f>
        <v>80</v>
      </c>
      <c r="CW12" s="33">
        <f>COUNT(N12:CM12)</f>
        <v>18</v>
      </c>
      <c r="CX12" s="61">
        <v>7</v>
      </c>
      <c r="CY12" s="61">
        <v>1</v>
      </c>
      <c r="CZ12" s="63">
        <f>CN12/CW12</f>
        <v>35.666666666666664</v>
      </c>
    </row>
    <row r="13" spans="1:143" ht="23.25" thickBot="1" x14ac:dyDescent="0.5">
      <c r="A13" s="35">
        <f>RANK(CO13,$CO$4:$CO$153)</f>
        <v>10</v>
      </c>
      <c r="B13" s="4" t="s">
        <v>389</v>
      </c>
      <c r="C13" s="4"/>
      <c r="D13" s="24">
        <f>COUNTIF(N13:CM13,"="&amp;80)</f>
        <v>0</v>
      </c>
      <c r="E13" s="24">
        <v>0</v>
      </c>
      <c r="F13" s="24">
        <f>COUNTIF(BW13:CM13,"="&amp;80)</f>
        <v>0</v>
      </c>
      <c r="G13" s="25"/>
      <c r="H13" s="83">
        <f>COUNTIF(N13:CM13,"="&amp;70)</f>
        <v>0</v>
      </c>
      <c r="I13" s="83">
        <f>COUNTIF(N13:CM13,"&gt;"&amp;59)</f>
        <v>1</v>
      </c>
      <c r="J13" s="84">
        <f>COUNTIF(N13:CM13,"&gt;"&amp;49)</f>
        <v>7</v>
      </c>
      <c r="K13" s="117">
        <f>COUNTIF(N13:CM13,"&gt;"&amp;27)</f>
        <v>17</v>
      </c>
      <c r="L13" s="66">
        <v>4</v>
      </c>
      <c r="M13" s="74"/>
      <c r="N13" s="71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>
        <v>8</v>
      </c>
      <c r="AH13" s="40">
        <v>7</v>
      </c>
      <c r="AI13" s="40">
        <v>36</v>
      </c>
      <c r="AJ13" s="40">
        <v>16</v>
      </c>
      <c r="AK13" s="40">
        <v>10</v>
      </c>
      <c r="AL13" s="40">
        <v>20</v>
      </c>
      <c r="AM13" s="40">
        <v>8</v>
      </c>
      <c r="AN13" s="40">
        <v>11</v>
      </c>
      <c r="AO13" s="40">
        <v>2</v>
      </c>
      <c r="AP13" s="40">
        <v>15</v>
      </c>
      <c r="AQ13" s="40">
        <v>20</v>
      </c>
      <c r="AR13" s="40">
        <v>8</v>
      </c>
      <c r="AS13" s="53">
        <v>0</v>
      </c>
      <c r="AT13" s="40">
        <v>13</v>
      </c>
      <c r="AU13" s="40">
        <v>22</v>
      </c>
      <c r="AV13" s="40">
        <v>45</v>
      </c>
      <c r="AW13" s="40">
        <v>25</v>
      </c>
      <c r="AX13" s="40">
        <v>13</v>
      </c>
      <c r="AY13" s="40">
        <v>8</v>
      </c>
      <c r="AZ13" s="40">
        <v>28</v>
      </c>
      <c r="BA13" s="40">
        <v>36</v>
      </c>
      <c r="BB13" s="40">
        <v>40</v>
      </c>
      <c r="BC13" s="53">
        <v>0</v>
      </c>
      <c r="BD13" s="86">
        <v>1</v>
      </c>
      <c r="BE13" s="88">
        <v>0</v>
      </c>
      <c r="BF13" s="86">
        <v>45</v>
      </c>
      <c r="BG13" s="86">
        <v>55</v>
      </c>
      <c r="BH13" s="40"/>
      <c r="BI13" s="86">
        <v>18</v>
      </c>
      <c r="BJ13" s="97">
        <v>50</v>
      </c>
      <c r="BK13" s="94">
        <v>8</v>
      </c>
      <c r="BL13" s="94">
        <v>13</v>
      </c>
      <c r="BM13" s="94"/>
      <c r="BN13" s="94">
        <v>50</v>
      </c>
      <c r="BO13" s="94">
        <v>7</v>
      </c>
      <c r="BP13" s="94"/>
      <c r="BQ13" s="94">
        <v>25</v>
      </c>
      <c r="BR13" s="94">
        <v>28</v>
      </c>
      <c r="BS13" s="94">
        <v>32</v>
      </c>
      <c r="BT13" s="94">
        <v>18</v>
      </c>
      <c r="BU13" s="103">
        <v>60</v>
      </c>
      <c r="BV13" s="103">
        <v>7</v>
      </c>
      <c r="BW13" s="103">
        <v>9</v>
      </c>
      <c r="BX13" s="103">
        <v>10</v>
      </c>
      <c r="BY13" s="103">
        <v>11</v>
      </c>
      <c r="BZ13" s="103"/>
      <c r="CA13" s="103">
        <v>55</v>
      </c>
      <c r="CB13" s="85">
        <v>32</v>
      </c>
      <c r="CC13" s="103">
        <v>4</v>
      </c>
      <c r="CD13" s="103">
        <v>9</v>
      </c>
      <c r="CE13" s="103">
        <v>11</v>
      </c>
      <c r="CF13" s="103">
        <v>55</v>
      </c>
      <c r="CG13" s="103">
        <v>16</v>
      </c>
      <c r="CH13" s="103">
        <v>32</v>
      </c>
      <c r="CI13" s="103">
        <v>9</v>
      </c>
      <c r="CJ13" s="103"/>
      <c r="CK13" s="103">
        <v>25</v>
      </c>
      <c r="CL13" s="103">
        <v>55</v>
      </c>
      <c r="CM13" s="103">
        <v>14</v>
      </c>
      <c r="CN13" s="32">
        <f>SUM(N13:CM13)</f>
        <v>1155</v>
      </c>
      <c r="CO13" s="14">
        <f>N13*$N$158+O13*$O$158+P13*$P$158+Q13*$Q$158+R13*$R$158+S13*$S$158+T13*$T$158+U13*$U$158+V13*$V$158+W13*$W$158+X13*$X$158+Y13*$Y$158+Z13*$Z$159+AA13*$AA$158+AB13*$AB$158+AC13*$AC$158+AD13*$AD$158+AE13*$AE$158+AF13*$AF$158+AG13*$AG$158+AH13*$AH$158+AI13*$AI$158+AJ13*$AJ$158+AK13*$AK$158+AL13*$AL$158+AM13*$AM$158+AN13*$AN$158+AO13*$AO$158+AP13*$AP$158+AQ13*$AQ$158+AR13*$AR$158+AS13*$AS$158+AT13*$AT$158+AU13*$AU$158+AV13*$AV$158+AW13*$AW$158+AX13*$AX$158+AY13*$AY$158+AZ13*$AZ$158+BA13*$BA$158+BB13*$BB$158+BC13*$BC$158+BD13*$BD$158+BE13*$BE$158+BF13*$BF$158+BG13*$BG$158+BH13*$BH$158+BI13*$BI$158+BJ13*$BJ$158+BK13*$BK$158+BL13*$BL$158+BM13*$BM$158+BN13*$BN$158+BO13*$BO$158+BP13*$BP$158+BQ13*$BQ$158+BR13*$BR$158+BS13*$BS$158+BT13*$BT$158+BU13*$BU$158+BV13*$BV$158+BW13*$BW$158+BX13*$BX$158+BY13*$BY$158+BZ13*$BZ$158+CA13*$CA$158+CB13*$CB$158+CC13*$CC$158+CD13*$CD$158+CE13*$CE$158+CF13*$CF$158+CG13*$CG$158+$CH$158*CH13+CI13*$CI$158+CJ13*$CJ$158+CK13*$CK$158+CL13*$CL$158+CM13*$CM$158</f>
        <v>222.54643710073978</v>
      </c>
      <c r="CP13" s="10">
        <f>O13+T13+X13+Z13+AE13+AG13+AK13+AM13+AQ13+AS13+AW13+AZ13+BC13+BE13+BI13+BK13+BO13+BQ13+BU13+BW13+CA13+CC13+CG13+CI13+CM13</f>
        <v>324</v>
      </c>
      <c r="CQ13" s="10">
        <f>S13+U13+AB13+AH13+AN13+AT13+AY13+BF13+BL13+BR13+BX13+CD13+CJ13</f>
        <v>144</v>
      </c>
      <c r="CR13" s="10">
        <f>Q13+W13+AC13+AI13+AO13+AU13+BG13+BS13+CE13</f>
        <v>158</v>
      </c>
      <c r="CS13" s="58">
        <f>N13+P13+R13+V13+Y13+AA13+AD13+AF13+AJ13+AL13+AP13+AR13+AV13+AX13+BB13+BD13+BH13+BJ13+BN13+BP13+BT13+BV13+BZ13+CF13+CL13</f>
        <v>393</v>
      </c>
      <c r="CT13" s="10">
        <f>BA13+BM13+BY13+CK13</f>
        <v>72</v>
      </c>
      <c r="CU13" s="10">
        <f>CB13+CH13</f>
        <v>64</v>
      </c>
      <c r="CW13" s="33">
        <f>COUNT(N13:CM13)</f>
        <v>54</v>
      </c>
      <c r="CX13" s="61">
        <v>27</v>
      </c>
      <c r="CY13" s="61">
        <v>3</v>
      </c>
      <c r="CZ13" s="63">
        <f>CN13/CW13</f>
        <v>21.388888888888889</v>
      </c>
      <c r="DA13" s="32"/>
      <c r="DB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</row>
    <row r="14" spans="1:143" ht="23.25" thickBot="1" x14ac:dyDescent="0.5">
      <c r="A14" s="35">
        <f>RANK(CO14,$CO$4:$CO$153)</f>
        <v>11</v>
      </c>
      <c r="B14" s="4" t="s">
        <v>257</v>
      </c>
      <c r="C14" s="4"/>
      <c r="D14" s="24">
        <f>COUNTIF(N14:CM14,"="&amp;80)</f>
        <v>1</v>
      </c>
      <c r="E14" s="24">
        <v>0</v>
      </c>
      <c r="F14" s="24">
        <f>COUNTIF(BW14:CM14,"="&amp;80)</f>
        <v>0</v>
      </c>
      <c r="G14" s="25">
        <v>1</v>
      </c>
      <c r="H14" s="83">
        <f>COUNTIF(N14:CM14,"="&amp;70)</f>
        <v>1</v>
      </c>
      <c r="I14" s="83">
        <f>COUNTIF(N14:CM14,"&gt;"&amp;59)</f>
        <v>5</v>
      </c>
      <c r="J14" s="84">
        <f>COUNTIF(N14:CM14,"&gt;"&amp;49)</f>
        <v>7</v>
      </c>
      <c r="K14" s="117">
        <f>COUNTIF(N14:CM14,"&gt;"&amp;27)</f>
        <v>22</v>
      </c>
      <c r="L14" s="90">
        <v>6</v>
      </c>
      <c r="M14" s="74"/>
      <c r="N14" s="71">
        <v>12</v>
      </c>
      <c r="O14" s="40">
        <v>20</v>
      </c>
      <c r="P14" s="40">
        <v>60</v>
      </c>
      <c r="Q14" s="40"/>
      <c r="R14" s="40">
        <v>12</v>
      </c>
      <c r="S14" s="40">
        <v>22</v>
      </c>
      <c r="T14" s="40">
        <v>25</v>
      </c>
      <c r="U14" s="40"/>
      <c r="V14" s="40">
        <v>15</v>
      </c>
      <c r="W14" s="40">
        <v>15</v>
      </c>
      <c r="X14" s="40">
        <v>14</v>
      </c>
      <c r="Y14" s="40">
        <v>14</v>
      </c>
      <c r="Z14" s="40">
        <v>16</v>
      </c>
      <c r="AA14" s="40"/>
      <c r="AB14" s="40">
        <v>11</v>
      </c>
      <c r="AC14" s="40"/>
      <c r="AD14" s="40">
        <v>45</v>
      </c>
      <c r="AE14" s="40">
        <v>45</v>
      </c>
      <c r="AF14" s="40">
        <v>18</v>
      </c>
      <c r="AG14" s="40">
        <v>15</v>
      </c>
      <c r="AH14" s="40">
        <v>40</v>
      </c>
      <c r="AI14" s="40">
        <v>2</v>
      </c>
      <c r="AJ14" s="40">
        <v>60</v>
      </c>
      <c r="AK14" s="40">
        <v>7</v>
      </c>
      <c r="AL14" s="40">
        <v>15</v>
      </c>
      <c r="AM14" s="40">
        <v>10</v>
      </c>
      <c r="AN14" s="40">
        <v>22</v>
      </c>
      <c r="AO14" s="40">
        <v>9</v>
      </c>
      <c r="AP14" s="40">
        <v>50</v>
      </c>
      <c r="AQ14" s="40">
        <v>80</v>
      </c>
      <c r="AR14" s="40">
        <v>40</v>
      </c>
      <c r="AS14" s="40">
        <v>7</v>
      </c>
      <c r="AT14" s="40">
        <v>70</v>
      </c>
      <c r="AU14" s="40">
        <v>13</v>
      </c>
      <c r="AV14" s="40">
        <v>12</v>
      </c>
      <c r="AW14" s="40">
        <v>7</v>
      </c>
      <c r="AX14" s="40">
        <v>10</v>
      </c>
      <c r="AY14" s="40">
        <v>18</v>
      </c>
      <c r="AZ14" s="40">
        <v>45</v>
      </c>
      <c r="BA14" s="40">
        <v>12</v>
      </c>
      <c r="BB14" s="40">
        <v>12</v>
      </c>
      <c r="BC14" s="40">
        <v>16</v>
      </c>
      <c r="BD14" s="86">
        <v>40</v>
      </c>
      <c r="BE14" s="88">
        <v>0</v>
      </c>
      <c r="BF14" s="86">
        <v>2</v>
      </c>
      <c r="BG14" s="40"/>
      <c r="BH14" s="86">
        <v>28</v>
      </c>
      <c r="BI14" s="86">
        <v>36</v>
      </c>
      <c r="BJ14" s="97">
        <v>28</v>
      </c>
      <c r="BK14" s="101">
        <v>0</v>
      </c>
      <c r="BL14" s="94">
        <v>25</v>
      </c>
      <c r="BM14" s="94"/>
      <c r="BN14" s="94">
        <v>11</v>
      </c>
      <c r="BO14" s="94"/>
      <c r="BP14" s="94">
        <v>10</v>
      </c>
      <c r="BQ14" s="94">
        <v>16</v>
      </c>
      <c r="BR14" s="94">
        <v>45</v>
      </c>
      <c r="BS14" s="94">
        <v>45</v>
      </c>
      <c r="BT14" s="94">
        <v>12</v>
      </c>
      <c r="BU14" s="85">
        <v>9</v>
      </c>
      <c r="BV14" s="85">
        <v>14</v>
      </c>
      <c r="BW14" s="85">
        <v>22</v>
      </c>
      <c r="BX14" s="85">
        <v>8</v>
      </c>
      <c r="BY14" s="85">
        <v>13</v>
      </c>
      <c r="BZ14" s="85">
        <v>11</v>
      </c>
      <c r="CA14" s="85">
        <v>36</v>
      </c>
      <c r="CB14" s="85">
        <v>6</v>
      </c>
      <c r="CC14" s="85"/>
      <c r="CD14" s="85">
        <v>55</v>
      </c>
      <c r="CE14" s="85">
        <v>7</v>
      </c>
      <c r="CF14" s="85">
        <v>40</v>
      </c>
      <c r="CG14" s="85"/>
      <c r="CH14" s="85">
        <v>60</v>
      </c>
      <c r="CI14" s="85">
        <v>8</v>
      </c>
      <c r="CJ14" s="85"/>
      <c r="CK14" s="85">
        <v>40</v>
      </c>
      <c r="CL14" s="85">
        <v>36</v>
      </c>
      <c r="CM14" s="85">
        <v>10</v>
      </c>
      <c r="CN14" s="32">
        <f>SUM(N14:CM14)</f>
        <v>1589</v>
      </c>
      <c r="CO14" s="14">
        <f>N14*$N$158+O14*$O$158+P14*$P$158+Q14*$Q$158+R14*$R$158+S14*$S$158+T14*$T$158+U14*$U$158+V14*$V$158+W14*$W$158+X14*$X$158+Y14*$Y$158+Z14*$Z$159+AA14*$AA$158+AB14*$AB$158+AC14*$AC$158+AD14*$AD$158+AE14*$AE$158+AF14*$AF$158+AG14*$AG$158+AH14*$AH$158+AI14*$AI$158+AJ14*$AJ$158+AK14*$AK$158+AL14*$AL$158+AM14*$AM$158+AN14*$AN$158+AO14*$AO$158+AP14*$AP$158+AQ14*$AQ$158+AR14*$AR$158+AS14*$AS$158+AT14*$AT$158+AU14*$AU$158+AV14*$AV$158+AW14*$AW$158+AX14*$AX$158+AY14*$AY$158+AZ14*$AZ$158+BA14*$BA$158+BB14*$BB$158+BC14*$BC$158+BD14*$BD$158+BE14*$BE$158+BF14*$BF$158+BG14*$BG$158+BH14*$BH$158+BI14*$BI$158+BJ14*$BJ$158+BK14*$BK$158+BL14*$BL$158+BM14*$BM$158+BN14*$BN$158+BO14*$BO$158+BP14*$BP$158+BQ14*$BQ$158+BR14*$BR$158+BS14*$BS$158+BT14*$BT$158+BU14*$BU$158+BV14*$BV$158+BW14*$BW$158+BX14*$BX$158+BY14*$BY$158+BZ14*$BZ$158+CA14*$CA$158+CB14*$CB$158+CC14*$CC$158+CD14*$CD$158+CE14*$CE$158+CF14*$CF$158+CG14*$CG$158+$CH$158*CH14+CI14*$CI$158+CJ14*$CJ$158+CK14*$CK$158+CL14*$CL$158+CM14*$CM$158</f>
        <v>212.80760359866264</v>
      </c>
      <c r="CP14" s="10">
        <f>O14+T14+X14+Z14+AE14+AG14+AK14+AM14+AQ14+AS14+AW14+AZ14+BC14+BE14+BI14+BK14+BO14+BQ14+BU14+BW14+CA14+CC14+CG14+CI14+CM14</f>
        <v>444</v>
      </c>
      <c r="CQ14" s="10">
        <f>S14+U14+AB14+AH14+AN14+AT14+AY14+BF14+BL14+BR14+BX14+CD14+CJ14</f>
        <v>318</v>
      </c>
      <c r="CR14" s="10">
        <f>Q14+W14+AC14+AI14+AO14+AU14+BG14+BS14+CE14</f>
        <v>91</v>
      </c>
      <c r="CS14" s="58">
        <f>N14+P14+R14+V14+Y14+AA14+AD14+AF14+AJ14+AL14+AP14+AR14+AV14+AX14+BB14+BD14+BH14+BJ14+BN14+BP14+BT14+BV14+BZ14+CF14+CL14</f>
        <v>605</v>
      </c>
      <c r="CT14" s="10">
        <f>BA14+BM14+BY14+CK14</f>
        <v>65</v>
      </c>
      <c r="CU14" s="10">
        <f>CB14+CH14</f>
        <v>66</v>
      </c>
      <c r="CW14" s="33">
        <f>COUNT(N14:CM14)</f>
        <v>68</v>
      </c>
      <c r="CX14" s="61">
        <v>29</v>
      </c>
      <c r="CY14" s="61">
        <v>3</v>
      </c>
      <c r="CZ14" s="63">
        <f>CN14/CW14</f>
        <v>23.367647058823529</v>
      </c>
      <c r="DA14" s="32"/>
      <c r="DB14" s="32"/>
      <c r="DD14" s="45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</row>
    <row r="15" spans="1:143" ht="23.25" thickBot="1" x14ac:dyDescent="0.5">
      <c r="A15" s="35">
        <f>RANK(CO15,$CO$4:$CO$153)</f>
        <v>12</v>
      </c>
      <c r="B15" s="4" t="s">
        <v>253</v>
      </c>
      <c r="C15" s="4"/>
      <c r="D15" s="24">
        <f>COUNTIF(N15:CM15,"="&amp;80)</f>
        <v>0</v>
      </c>
      <c r="E15" s="24">
        <v>0</v>
      </c>
      <c r="F15" s="24">
        <f>COUNTIF(BW15:CM15,"="&amp;80)</f>
        <v>0</v>
      </c>
      <c r="G15" s="25"/>
      <c r="H15" s="83">
        <f>COUNTIF(N15:CM15,"="&amp;70)</f>
        <v>2</v>
      </c>
      <c r="I15" s="83">
        <f>COUNTIF(N15:CM15,"&gt;"&amp;59)</f>
        <v>2</v>
      </c>
      <c r="J15" s="84">
        <f>COUNTIF(N15:CM15,"&gt;"&amp;49)</f>
        <v>5</v>
      </c>
      <c r="K15" s="117">
        <f>COUNTIF(N15:CM15,"&gt;"&amp;27)</f>
        <v>12</v>
      </c>
      <c r="L15" s="66">
        <v>1</v>
      </c>
      <c r="M15" s="74"/>
      <c r="N15" s="71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>
        <v>2</v>
      </c>
      <c r="AS15" s="40">
        <v>5</v>
      </c>
      <c r="AT15" s="40">
        <v>22</v>
      </c>
      <c r="AU15" s="40">
        <v>25</v>
      </c>
      <c r="AV15" s="40"/>
      <c r="AW15" s="40">
        <v>22</v>
      </c>
      <c r="AX15" s="40">
        <v>45</v>
      </c>
      <c r="AY15" s="40">
        <v>3</v>
      </c>
      <c r="AZ15" s="40">
        <v>9</v>
      </c>
      <c r="BA15" s="40">
        <v>9</v>
      </c>
      <c r="BB15" s="53">
        <v>0</v>
      </c>
      <c r="BC15" s="40">
        <v>55</v>
      </c>
      <c r="BD15" s="86">
        <v>10</v>
      </c>
      <c r="BE15" s="86">
        <v>12</v>
      </c>
      <c r="BF15" s="86">
        <v>28</v>
      </c>
      <c r="BG15" s="86">
        <v>9</v>
      </c>
      <c r="BH15" s="86">
        <v>70</v>
      </c>
      <c r="BI15" s="86">
        <v>16</v>
      </c>
      <c r="BJ15" s="97">
        <v>13</v>
      </c>
      <c r="BK15" s="94">
        <v>18</v>
      </c>
      <c r="BL15" s="94"/>
      <c r="BM15" s="94">
        <v>8</v>
      </c>
      <c r="BN15" s="94">
        <v>36</v>
      </c>
      <c r="BO15" s="94">
        <v>50</v>
      </c>
      <c r="BP15" s="94">
        <v>20</v>
      </c>
      <c r="BQ15" s="94">
        <v>70</v>
      </c>
      <c r="BR15" s="94"/>
      <c r="BS15" s="94">
        <v>40</v>
      </c>
      <c r="BT15" s="94">
        <v>20</v>
      </c>
      <c r="BU15" s="85">
        <v>13</v>
      </c>
      <c r="BV15" s="85">
        <v>20</v>
      </c>
      <c r="BW15" s="85">
        <v>14</v>
      </c>
      <c r="BX15" s="85"/>
      <c r="BY15" s="85"/>
      <c r="BZ15" s="85">
        <v>16</v>
      </c>
      <c r="CA15" s="85">
        <v>8</v>
      </c>
      <c r="CB15" s="85">
        <v>45</v>
      </c>
      <c r="CC15" s="104">
        <v>0</v>
      </c>
      <c r="CD15" s="85">
        <v>50</v>
      </c>
      <c r="CE15" s="85">
        <v>25</v>
      </c>
      <c r="CF15" s="85">
        <v>18</v>
      </c>
      <c r="CG15" s="85">
        <v>22</v>
      </c>
      <c r="CH15" s="85"/>
      <c r="CI15" s="85">
        <v>20</v>
      </c>
      <c r="CJ15" s="85"/>
      <c r="CK15" s="85">
        <v>28</v>
      </c>
      <c r="CL15" s="85">
        <v>40</v>
      </c>
      <c r="CM15" s="85">
        <v>25</v>
      </c>
      <c r="CN15" s="32">
        <f>SUM(N15:CM15)</f>
        <v>961</v>
      </c>
      <c r="CO15" s="14">
        <f>N15*$N$158+O15*$O$158+P15*$P$158+Q15*$Q$158+R15*$R$158+S15*$S$158+T15*$T$158+U15*$U$158+V15*$V$158+W15*$W$158+X15*$X$158+Y15*$Y$158+Z15*$Z$159+AA15*$AA$158+AB15*$AB$158+AC15*$AC$158+AD15*$AD$158+AE15*$AE$158+AF15*$AF$158+AG15*$AG$158+AH15*$AH$158+AI15*$AI$158+AJ15*$AJ$158+AK15*$AK$158+AL15*$AL$158+AM15*$AM$158+AN15*$AN$158+AO15*$AO$158+AP15*$AP$158+AQ15*$AQ$158+AR15*$AR$158+AS15*$AS$158+AT15*$AT$158+AU15*$AU$158+AV15*$AV$158+AW15*$AW$158+AX15*$AX$158+AY15*$AY$158+AZ15*$AZ$158+BA15*$BA$158+BB15*$BB$158+BC15*$BC$158+BD15*$BD$158+BE15*$BE$158+BF15*$BF$158+BG15*$BG$158+BH15*$BH$158+BI15*$BI$158+BJ15*$BJ$158+BK15*$BK$158+BL15*$BL$158+BM15*$BM$158+BN15*$BN$158+BO15*$BO$158+BP15*$BP$158+BQ15*$BQ$158+BR15*$BR$158+BS15*$BS$158+BT15*$BT$158+BU15*$BU$158+BV15*$BV$158+BW15*$BW$158+BX15*$BX$158+BY15*$BY$158+BZ15*$BZ$158+CA15*$CA$158+CB15*$CB$158+CC15*$CC$158+CD15*$CD$158+CE15*$CE$158+CF15*$CF$158+CG15*$CG$158+$CH$158*CH15+CI15*$CI$158+CJ15*$CJ$158+CK15*$CK$158+CL15*$CL$158+CM15*$CM$158</f>
        <v>208.49191302849232</v>
      </c>
      <c r="CP15" s="10">
        <f>O15+T15+X15+Z15+AE15+AG15+AK15+AM15+AQ15+AS15+AW15+AZ15+BC15+BE15+BI15+BK15+BO15+BQ15+BU15+BW15+CA15+CC15+CG15+CI15+CM15</f>
        <v>359</v>
      </c>
      <c r="CQ15" s="10">
        <f>S15+U15+AB15+AH15+AN15+AT15+AY15+BF15+BL15+BR15+BX15+CD15+CJ15</f>
        <v>103</v>
      </c>
      <c r="CR15" s="10">
        <f>Q15+W15+AC15+AI15+AO15+AU15+BG15+BS15+CE15</f>
        <v>99</v>
      </c>
      <c r="CS15" s="58">
        <f>N15+P15+R15+V15+Y15+AA15+AD15+AF15+AJ15+AL15+AP15+AR15+AV15+AX15+BB15+BD15+BH15+BJ15+BN15+BP15+BT15+BV15+BZ15+CF15+CL15</f>
        <v>310</v>
      </c>
      <c r="CT15" s="10">
        <f>BA15+BM15+BY15+CK15</f>
        <v>45</v>
      </c>
      <c r="CU15" s="10">
        <f>CB15+CH15</f>
        <v>45</v>
      </c>
      <c r="CW15" s="33">
        <f>COUNT(N15:CM15)</f>
        <v>41</v>
      </c>
      <c r="CX15" s="61">
        <v>15</v>
      </c>
      <c r="CY15" s="61">
        <v>3</v>
      </c>
      <c r="CZ15" s="63">
        <f>CN15/CW15</f>
        <v>23.439024390243901</v>
      </c>
      <c r="DA15" s="32"/>
      <c r="DB15" s="32"/>
      <c r="DD15" s="45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</row>
    <row r="16" spans="1:143" ht="23.25" thickBot="1" x14ac:dyDescent="0.5">
      <c r="A16" s="35">
        <f>RANK(CO16,$CO$4:$CO$153)</f>
        <v>13</v>
      </c>
      <c r="B16" s="4" t="s">
        <v>256</v>
      </c>
      <c r="C16" s="4"/>
      <c r="D16" s="24">
        <f>COUNTIF(N16:CM16,"="&amp;80)</f>
        <v>5</v>
      </c>
      <c r="E16" s="24">
        <v>0</v>
      </c>
      <c r="F16" s="24">
        <f>COUNTIF(BW16:CM16,"="&amp;80)</f>
        <v>2</v>
      </c>
      <c r="G16" s="25">
        <v>5</v>
      </c>
      <c r="H16" s="83">
        <f>COUNTIF(N16:CM16,"="&amp;70)</f>
        <v>4</v>
      </c>
      <c r="I16" s="83">
        <f>COUNTIF(N16:CM16,"&gt;"&amp;59)</f>
        <v>13</v>
      </c>
      <c r="J16" s="84">
        <f>COUNTIF(N16:CM16,"&gt;"&amp;49)</f>
        <v>22</v>
      </c>
      <c r="K16" s="117">
        <f>COUNTIF(N16:CM16,"&gt;"&amp;27)</f>
        <v>28</v>
      </c>
      <c r="L16" s="66">
        <v>4</v>
      </c>
      <c r="M16" s="74"/>
      <c r="N16" s="71">
        <v>55</v>
      </c>
      <c r="O16" s="40">
        <v>2</v>
      </c>
      <c r="P16" s="40">
        <v>55</v>
      </c>
      <c r="Q16" s="40">
        <v>60</v>
      </c>
      <c r="R16" s="40">
        <v>14</v>
      </c>
      <c r="S16" s="40">
        <v>18</v>
      </c>
      <c r="T16" s="40">
        <v>50</v>
      </c>
      <c r="U16" s="40">
        <v>80</v>
      </c>
      <c r="V16" s="40">
        <v>50</v>
      </c>
      <c r="W16" s="40">
        <v>20</v>
      </c>
      <c r="X16" s="40">
        <v>20</v>
      </c>
      <c r="Y16" s="40">
        <v>22</v>
      </c>
      <c r="Z16" s="40">
        <v>12</v>
      </c>
      <c r="AA16" s="40">
        <v>45</v>
      </c>
      <c r="AB16" s="40">
        <v>50</v>
      </c>
      <c r="AC16" s="40">
        <v>55</v>
      </c>
      <c r="AD16" s="40">
        <v>70</v>
      </c>
      <c r="AE16" s="40">
        <v>70</v>
      </c>
      <c r="AF16" s="40">
        <v>13</v>
      </c>
      <c r="AG16" s="40">
        <v>20</v>
      </c>
      <c r="AH16" s="40">
        <v>20</v>
      </c>
      <c r="AI16" s="40">
        <v>13</v>
      </c>
      <c r="AJ16" s="40">
        <v>11</v>
      </c>
      <c r="AK16" s="40">
        <v>80</v>
      </c>
      <c r="AL16" s="40">
        <v>50</v>
      </c>
      <c r="AM16" s="40">
        <v>60</v>
      </c>
      <c r="AN16" s="40">
        <v>32</v>
      </c>
      <c r="AO16" s="40"/>
      <c r="AP16" s="40">
        <v>3</v>
      </c>
      <c r="AQ16" s="40"/>
      <c r="AR16" s="40">
        <v>80</v>
      </c>
      <c r="AS16" s="40">
        <v>1</v>
      </c>
      <c r="AT16" s="40">
        <v>55</v>
      </c>
      <c r="AU16" s="40"/>
      <c r="AV16" s="9">
        <v>16</v>
      </c>
      <c r="AW16" s="40">
        <v>32</v>
      </c>
      <c r="AX16" s="40">
        <v>18</v>
      </c>
      <c r="AY16" s="40">
        <v>11</v>
      </c>
      <c r="AZ16" s="53">
        <v>0</v>
      </c>
      <c r="BA16" s="40">
        <v>60</v>
      </c>
      <c r="BB16" s="40">
        <v>28</v>
      </c>
      <c r="BC16" s="40">
        <v>14</v>
      </c>
      <c r="BD16" s="86">
        <v>55</v>
      </c>
      <c r="BE16" s="86">
        <v>18</v>
      </c>
      <c r="BF16" s="40"/>
      <c r="BG16" s="86">
        <v>60</v>
      </c>
      <c r="BH16" s="86">
        <v>10</v>
      </c>
      <c r="BI16" s="86">
        <v>4</v>
      </c>
      <c r="BJ16" s="97">
        <v>40</v>
      </c>
      <c r="BK16" s="94">
        <v>12</v>
      </c>
      <c r="BL16" s="94">
        <v>14</v>
      </c>
      <c r="BM16" s="94">
        <v>18</v>
      </c>
      <c r="BN16" s="94"/>
      <c r="BO16" s="94">
        <v>20</v>
      </c>
      <c r="BP16" s="94"/>
      <c r="BQ16" s="94">
        <v>40</v>
      </c>
      <c r="BR16" s="94"/>
      <c r="BS16" s="94">
        <v>16</v>
      </c>
      <c r="BT16" s="94">
        <v>14</v>
      </c>
      <c r="BU16" s="85"/>
      <c r="BV16" s="85">
        <v>6</v>
      </c>
      <c r="BW16" s="85">
        <v>70</v>
      </c>
      <c r="BX16" s="85">
        <v>70</v>
      </c>
      <c r="BY16" s="85">
        <v>80</v>
      </c>
      <c r="BZ16" s="85">
        <v>18</v>
      </c>
      <c r="CA16" s="85">
        <v>18</v>
      </c>
      <c r="CB16" s="85">
        <v>3</v>
      </c>
      <c r="CC16" s="85">
        <v>11</v>
      </c>
      <c r="CD16" s="85">
        <v>14</v>
      </c>
      <c r="CE16" s="85"/>
      <c r="CF16" s="85">
        <v>9</v>
      </c>
      <c r="CG16" s="85">
        <v>9</v>
      </c>
      <c r="CH16" s="85">
        <v>22</v>
      </c>
      <c r="CI16" s="85">
        <v>14</v>
      </c>
      <c r="CJ16" s="85"/>
      <c r="CK16" s="85">
        <v>80</v>
      </c>
      <c r="CL16" s="85">
        <v>6</v>
      </c>
      <c r="CM16" s="85">
        <v>11</v>
      </c>
      <c r="CN16" s="32">
        <f>SUM(N16:CM16)</f>
        <v>2127</v>
      </c>
      <c r="CO16" s="14">
        <f>N16*$N$158+O16*$O$158+P16*$P$158+Q16*$Q$158+R16*$R$158+S16*$S$158+T16*$T$158+U16*$U$158+V16*$V$158+W16*$W$158+X16*$X$158+Y16*$Y$158+Z16*$Z$159+AA16*$AA$158+AB16*$AB$158+AC16*$AC$158+AD16*$AD$158+AE16*$AE$158+AF16*$AF$158+AG16*$AG$158+AH16*$AH$158+AI16*$AI$158+AJ16*$AJ$158+AK16*$AK$158+AL16*$AL$158+AM16*$AM$158+AN16*$AN$158+AO16*$AO$158+AP16*$AP$158+AQ16*$AQ$158+AR16*$AR$158+AS16*$AS$158+AT16*$AT$158+AU16*$AU$158+AV16*$AV$158+AW16*$AW$158+AX16*$AX$158+AY16*$AY$158+AZ16*$AZ$158+BA16*$BA$158+BB16*$BB$158+BC16*$BC$158+BD16*$BD$158+BE16*$BE$158+BF16*$BF$158+BG16*$BG$158+BH16*$BH$158+BI16*$BI$158+BJ16*$BJ$158+BK16*$BK$158+BL16*$BL$158+BM16*$BM$158+BN16*$BN$158+BO16*$BO$158+BP16*$BP$158+BQ16*$BQ$158+BR16*$BR$158+BS16*$BS$158+BT16*$BT$158+BU16*$BU$158+BV16*$BV$158+BW16*$BW$158+BX16*$BX$158+BY16*$BY$158+BZ16*$BZ$158+CA16*$CA$158+CB16*$CB$158+CC16*$CC$158+CD16*$CD$158+CE16*$CE$158+CF16*$CF$158+CG16*$CG$158+$CH$158*CH16+CI16*$CI$158+CJ16*$CJ$158+CK16*$CK$158+CL16*$CL$158+CM16*$CM$158</f>
        <v>203.09222666631044</v>
      </c>
      <c r="CP16" s="10">
        <f>O16+T16+X16+Z16+AE16+AG16+AK16+AM16+AQ16+AS16+AW16+AZ16+BC16+BE16+BI16+BK16+BO16+BQ16+BU16+BW16+CA16+CC16+CG16+CI16+CM16</f>
        <v>588</v>
      </c>
      <c r="CQ16" s="10">
        <f>S16+U16+AB16+AH16+AN16+AT16+AY16+BF16+BL16+BR16+BX16+CD16+CJ16</f>
        <v>364</v>
      </c>
      <c r="CR16" s="10">
        <f>Q16+W16+AC16+AI16+AO16+AU16+BG16+BS16+CE16</f>
        <v>224</v>
      </c>
      <c r="CS16" s="58">
        <f>N16+P16+R16+V16+Y16+AA16+AD16+AF16+AJ16+AL16+AP16+AR16+AV16+AX16+BB16+BD16+BH16+BJ16+BN16+BP16+BT16+BV16+BZ16+CF16+CL16</f>
        <v>688</v>
      </c>
      <c r="CT16" s="10">
        <f>BA16+BM16+BY16+CK16</f>
        <v>238</v>
      </c>
      <c r="CU16" s="10">
        <f>CB16+CH16</f>
        <v>25</v>
      </c>
      <c r="CW16" s="33">
        <f>COUNT(N16:CM16)</f>
        <v>68</v>
      </c>
      <c r="CX16" s="61">
        <v>28</v>
      </c>
      <c r="CY16" s="61">
        <v>3</v>
      </c>
      <c r="CZ16" s="63">
        <f>CN16/CW16</f>
        <v>31.279411764705884</v>
      </c>
      <c r="DA16" s="38"/>
      <c r="DB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</row>
    <row r="17" spans="1:143" ht="23.25" thickBot="1" x14ac:dyDescent="0.5">
      <c r="A17" s="35">
        <f>RANK(CO17,$CO$4:$CO$153)</f>
        <v>14</v>
      </c>
      <c r="B17" s="4" t="s">
        <v>254</v>
      </c>
      <c r="C17" s="4"/>
      <c r="D17" s="24">
        <f>COUNTIF(N17:CM17,"="&amp;80)</f>
        <v>1</v>
      </c>
      <c r="E17" s="24">
        <v>1</v>
      </c>
      <c r="F17" s="24">
        <f>COUNTIF(BW17:CM17,"="&amp;80)</f>
        <v>0</v>
      </c>
      <c r="G17" s="25">
        <v>1</v>
      </c>
      <c r="H17" s="83">
        <f>COUNTIF(N17:CM17,"="&amp;70)</f>
        <v>1</v>
      </c>
      <c r="I17" s="83">
        <f>COUNTIF(N17:CM17,"&gt;"&amp;59)</f>
        <v>3</v>
      </c>
      <c r="J17" s="84">
        <f>COUNTIF(N17:CM17,"&gt;"&amp;49)</f>
        <v>6</v>
      </c>
      <c r="K17" s="117">
        <f>COUNTIF(N17:CM17,"&gt;"&amp;27)</f>
        <v>15</v>
      </c>
      <c r="L17" s="66">
        <v>2</v>
      </c>
      <c r="M17" s="74"/>
      <c r="N17" s="71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>
        <v>14</v>
      </c>
      <c r="AN17" s="40">
        <v>6</v>
      </c>
      <c r="AO17" s="40"/>
      <c r="AP17" s="40">
        <v>18</v>
      </c>
      <c r="AQ17" s="40">
        <v>22</v>
      </c>
      <c r="AR17" s="40"/>
      <c r="AS17" s="40">
        <v>32</v>
      </c>
      <c r="AT17" s="40">
        <v>18</v>
      </c>
      <c r="AU17" s="40"/>
      <c r="AV17" s="40">
        <v>25</v>
      </c>
      <c r="AW17" s="40"/>
      <c r="AX17" s="40">
        <v>80</v>
      </c>
      <c r="AY17" s="40">
        <v>13</v>
      </c>
      <c r="AZ17" s="40">
        <v>3</v>
      </c>
      <c r="BA17" s="40"/>
      <c r="BB17" s="40">
        <v>15</v>
      </c>
      <c r="BC17" s="53">
        <v>0</v>
      </c>
      <c r="BD17" s="86">
        <v>50</v>
      </c>
      <c r="BE17" s="86">
        <v>36</v>
      </c>
      <c r="BF17" s="86">
        <v>20</v>
      </c>
      <c r="BG17" s="40"/>
      <c r="BH17" s="86">
        <v>18</v>
      </c>
      <c r="BI17" s="86">
        <v>70</v>
      </c>
      <c r="BJ17" s="97"/>
      <c r="BK17" s="86">
        <v>25</v>
      </c>
      <c r="BL17" s="94">
        <v>28</v>
      </c>
      <c r="BM17" s="94">
        <v>25</v>
      </c>
      <c r="BN17" s="94">
        <v>28</v>
      </c>
      <c r="BO17" s="94">
        <v>55</v>
      </c>
      <c r="BP17" s="94">
        <v>18</v>
      </c>
      <c r="BQ17" s="94">
        <v>13</v>
      </c>
      <c r="BR17" s="94">
        <v>22</v>
      </c>
      <c r="BS17" s="94"/>
      <c r="BT17" s="94">
        <v>60</v>
      </c>
      <c r="BU17" s="103">
        <v>11</v>
      </c>
      <c r="BV17" s="103">
        <v>22</v>
      </c>
      <c r="BW17" s="103">
        <v>18</v>
      </c>
      <c r="BX17" s="103">
        <v>20</v>
      </c>
      <c r="BY17" s="103"/>
      <c r="BZ17" s="103">
        <v>36</v>
      </c>
      <c r="CA17" s="103">
        <v>45</v>
      </c>
      <c r="CB17" s="85"/>
      <c r="CC17" s="103">
        <v>8</v>
      </c>
      <c r="CD17" s="103">
        <v>28</v>
      </c>
      <c r="CE17" s="103"/>
      <c r="CF17" s="103">
        <v>50</v>
      </c>
      <c r="CG17" s="103"/>
      <c r="CH17" s="103">
        <v>16</v>
      </c>
      <c r="CI17" s="103">
        <v>40</v>
      </c>
      <c r="CJ17" s="103">
        <v>8</v>
      </c>
      <c r="CK17" s="103"/>
      <c r="CL17" s="103">
        <v>32</v>
      </c>
      <c r="CM17" s="103">
        <v>22</v>
      </c>
      <c r="CN17" s="32">
        <f>SUM(N17:CM17)</f>
        <v>1070</v>
      </c>
      <c r="CO17" s="14">
        <f>N17*$N$158+O17*$O$158+P17*$P$158+Q17*$Q$158+R17*$R$158+S17*$S$158+T17*$T$158+U17*$U$158+V17*$V$158+W17*$W$158+X17*$X$158+Y17*$Y$158+Z17*$Z$159+AA17*$AA$158+AB17*$AB$158+AC17*$AC$158+AD17*$AD$158+AE17*$AE$158+AF17*$AF$158+AG17*$AG$158+AH17*$AH$158+AI17*$AI$158+AJ17*$AJ$158+AK17*$AK$158+AL17*$AL$158+AM17*$AM$158+AN17*$AN$158+AO17*$AO$158+AP17*$AP$158+AQ17*$AQ$158+AR17*$AR$158+AS17*$AS$158+AT17*$AT$158+AU17*$AU$158+AV17*$AV$158+AW17*$AW$158+AX17*$AX$158+AY17*$AY$158+AZ17*$AZ$158+BA17*$BA$158+BB17*$BB$158+BC17*$BC$158+BD17*$BD$158+BE17*$BE$158+BF17*$BF$158+BG17*$BG$158+BH17*$BH$158+BI17*$BI$158+BJ17*$BJ$158+BK17*$BK$158+BL17*$BL$158+BM17*$BM$158+BN17*$BN$158+BO17*$BO$158+BP17*$BP$158+BQ17*$BQ$158+BR17*$BR$158+BS17*$BS$158+BT17*$BT$158+BU17*$BU$158+BV17*$BV$158+BW17*$BW$158+BX17*$BX$158+BY17*$BY$158+BZ17*$BZ$158+CA17*$CA$158+CB17*$CB$158+CC17*$CC$158+CD17*$CD$158+CE17*$CE$158+CF17*$CF$158+CG17*$CG$158+$CH$158*CH17+CI17*$CI$158+CJ17*$CJ$158+CK17*$CK$158+CL17*$CL$158+CM17*$CM$158</f>
        <v>197.98815031405184</v>
      </c>
      <c r="CP17" s="10">
        <f>O17+T17+X17+Z17+AE17+AG17+AK17+AM17+AQ17+AS17+AW17+AZ17+BC17+BE17+BI17+BK17+BO17+BQ17+BU17+BW17+CA17+CC17+CG17+CI17+CM17</f>
        <v>414</v>
      </c>
      <c r="CQ17" s="10">
        <f>S17+U17+AB17+AH17+AN17+AT17+AY17+BF17+BL17+BR17+BX17+CD17+CJ17</f>
        <v>163</v>
      </c>
      <c r="CR17" s="10">
        <f>Q17+W17+AC17+AI17+AO17+AU17+BG17+BS17+CE17</f>
        <v>0</v>
      </c>
      <c r="CS17" s="58">
        <f>N17+P17+R17+V17+Y17+AA17+AD17+AF17+AJ17+AL17+AP17+AR17+AV17+AX17+BB17+BD17+BH17+BJ17+BN17+BP17+BT17+BV17+BZ17+CF17+CL17</f>
        <v>452</v>
      </c>
      <c r="CT17" s="10">
        <f>BA17+BM17+BY17+CK17</f>
        <v>25</v>
      </c>
      <c r="CU17" s="10">
        <f>CB17+CH17</f>
        <v>16</v>
      </c>
      <c r="CW17" s="33">
        <f>COUNT(N17:CM17)</f>
        <v>40</v>
      </c>
      <c r="CX17" s="61">
        <v>5</v>
      </c>
      <c r="CY17" s="61">
        <v>2</v>
      </c>
      <c r="CZ17" s="63">
        <f>CN17/CW17</f>
        <v>26.75</v>
      </c>
    </row>
    <row r="18" spans="1:143" ht="23.25" thickBot="1" x14ac:dyDescent="0.5">
      <c r="A18" s="35">
        <f>RANK(CO18,$CO$4:$CO$153)</f>
        <v>15</v>
      </c>
      <c r="B18" s="4" t="s">
        <v>251</v>
      </c>
      <c r="C18" s="4"/>
      <c r="D18" s="24">
        <f>COUNTIF(N18:CM18,"="&amp;80)</f>
        <v>2</v>
      </c>
      <c r="E18" s="24">
        <v>1</v>
      </c>
      <c r="F18" s="24">
        <f>COUNTIF(BW18:CM18,"="&amp;80)</f>
        <v>0</v>
      </c>
      <c r="G18" s="25">
        <v>3</v>
      </c>
      <c r="H18" s="83">
        <f>COUNTIF(N18:CM18,"="&amp;70)</f>
        <v>4</v>
      </c>
      <c r="I18" s="83">
        <f>COUNTIF(N18:CM18,"&gt;"&amp;59)</f>
        <v>9</v>
      </c>
      <c r="J18" s="84">
        <f>COUNTIF(N18:CM18,"&gt;"&amp;49)</f>
        <v>13</v>
      </c>
      <c r="K18" s="117">
        <f>COUNTIF(N18:CM18,"&gt;"&amp;27)</f>
        <v>24</v>
      </c>
      <c r="L18" s="66">
        <v>2</v>
      </c>
      <c r="M18" s="74"/>
      <c r="N18" s="71"/>
      <c r="O18" s="40">
        <v>45</v>
      </c>
      <c r="P18" s="40">
        <v>18</v>
      </c>
      <c r="Q18" s="40"/>
      <c r="R18" s="53">
        <v>0</v>
      </c>
      <c r="S18" s="53">
        <v>0</v>
      </c>
      <c r="T18" s="40">
        <v>70</v>
      </c>
      <c r="U18" s="40"/>
      <c r="V18" s="40">
        <v>40</v>
      </c>
      <c r="W18" s="40">
        <v>22</v>
      </c>
      <c r="X18" s="40">
        <v>15</v>
      </c>
      <c r="Y18" s="40">
        <v>55</v>
      </c>
      <c r="Z18" s="40">
        <v>32</v>
      </c>
      <c r="AA18" s="40">
        <v>28</v>
      </c>
      <c r="AB18" s="40">
        <v>18</v>
      </c>
      <c r="AC18" s="40">
        <v>11</v>
      </c>
      <c r="AD18" s="40"/>
      <c r="AE18" s="40">
        <v>13</v>
      </c>
      <c r="AF18" s="40"/>
      <c r="AG18" s="40">
        <v>32</v>
      </c>
      <c r="AH18" s="40">
        <v>32</v>
      </c>
      <c r="AI18" s="40">
        <v>8</v>
      </c>
      <c r="AJ18" s="40">
        <v>22</v>
      </c>
      <c r="AK18" s="40"/>
      <c r="AL18" s="40">
        <v>12</v>
      </c>
      <c r="AM18" s="40"/>
      <c r="AN18" s="53">
        <v>0</v>
      </c>
      <c r="AO18" s="40">
        <v>32</v>
      </c>
      <c r="AP18" s="40">
        <v>11</v>
      </c>
      <c r="AQ18" s="40">
        <v>25</v>
      </c>
      <c r="AR18" s="40">
        <v>55</v>
      </c>
      <c r="AS18" s="40">
        <v>13</v>
      </c>
      <c r="AT18" s="40">
        <v>60</v>
      </c>
      <c r="AU18" s="40">
        <v>13</v>
      </c>
      <c r="AV18" s="40">
        <v>36</v>
      </c>
      <c r="AW18" s="40">
        <v>40</v>
      </c>
      <c r="AX18" s="40">
        <v>14</v>
      </c>
      <c r="AY18" s="40">
        <v>50</v>
      </c>
      <c r="AZ18" s="40">
        <v>22</v>
      </c>
      <c r="BA18" s="40">
        <v>80</v>
      </c>
      <c r="BB18" s="40"/>
      <c r="BC18" s="53">
        <v>0</v>
      </c>
      <c r="BD18" s="86">
        <v>11</v>
      </c>
      <c r="BE18" s="86">
        <v>40</v>
      </c>
      <c r="BF18" s="86">
        <v>60</v>
      </c>
      <c r="BG18" s="86">
        <v>25</v>
      </c>
      <c r="BH18" s="86">
        <v>7</v>
      </c>
      <c r="BI18" s="86">
        <v>10</v>
      </c>
      <c r="BJ18" s="97">
        <v>25</v>
      </c>
      <c r="BK18" s="86">
        <v>80</v>
      </c>
      <c r="BL18" s="94"/>
      <c r="BM18" s="94">
        <v>13</v>
      </c>
      <c r="BN18" s="94">
        <v>70</v>
      </c>
      <c r="BO18" s="94">
        <v>22</v>
      </c>
      <c r="BP18" s="94">
        <v>25</v>
      </c>
      <c r="BQ18" s="102">
        <v>0</v>
      </c>
      <c r="BR18" s="94">
        <v>20</v>
      </c>
      <c r="BS18" s="94"/>
      <c r="BT18" s="94">
        <v>70</v>
      </c>
      <c r="BU18" s="103">
        <v>10</v>
      </c>
      <c r="BV18" s="103">
        <v>70</v>
      </c>
      <c r="BW18" s="103">
        <v>10</v>
      </c>
      <c r="BX18" s="103">
        <v>32</v>
      </c>
      <c r="BY18" s="103">
        <v>12</v>
      </c>
      <c r="BZ18" s="103">
        <v>14</v>
      </c>
      <c r="CA18" s="103">
        <v>4</v>
      </c>
      <c r="CB18" s="85">
        <v>8</v>
      </c>
      <c r="CC18" s="103">
        <v>6</v>
      </c>
      <c r="CD18" s="103">
        <v>6</v>
      </c>
      <c r="CE18" s="103">
        <v>50</v>
      </c>
      <c r="CF18" s="103">
        <v>60</v>
      </c>
      <c r="CG18" s="103"/>
      <c r="CH18" s="103">
        <v>25</v>
      </c>
      <c r="CI18" s="103">
        <v>16</v>
      </c>
      <c r="CJ18" s="103">
        <v>20</v>
      </c>
      <c r="CK18" s="103">
        <v>16</v>
      </c>
      <c r="CL18" s="103">
        <v>8</v>
      </c>
      <c r="CM18" s="103"/>
      <c r="CN18" s="32">
        <f>SUM(N18:CM18)</f>
        <v>1769</v>
      </c>
      <c r="CO18" s="14">
        <f>N18*$N$158+O18*$O$158+P18*$P$158+Q18*$Q$158+R18*$R$158+S18*$S$158+T18*$T$158+U18*$U$158+V18*$V$158+W18*$W$158+X18*$X$158+Y18*$Y$158+Z18*$Z$159+AA18*$AA$158+AB18*$AB$158+AC18*$AC$158+AD18*$AD$158+AE18*$AE$158+AF18*$AF$158+AG18*$AG$158+AH18*$AH$158+AI18*$AI$158+AJ18*$AJ$158+AK18*$AK$158+AL18*$AL$158+AM18*$AM$158+AN18*$AN$158+AO18*$AO$158+AP18*$AP$158+AQ18*$AQ$158+AR18*$AR$158+AS18*$AS$158+AT18*$AT$158+AU18*$AU$158+AV18*$AV$158+AW18*$AW$158+AX18*$AX$158+AY18*$AY$158+AZ18*$AZ$158+BA18*$BA$158+BB18*$BB$158+BC18*$BC$158+BD18*$BD$158+BE18*$BE$158+BF18*$BF$158+BG18*$BG$158+BH18*$BH$158+BI18*$BI$158+BJ18*$BJ$158+BK18*$BK$158+BL18*$BL$158+BM18*$BM$158+BN18*$BN$158+BO18*$BO$158+BP18*$BP$158+BQ18*$BQ$158+BR18*$BR$158+BS18*$BS$158+BT18*$BT$158+BU18*$BU$158+BV18*$BV$158+BW18*$BW$158+BX18*$BX$158+BY18*$BY$158+BZ18*$BZ$158+CA18*$CA$158+CB18*$CB$158+CC18*$CC$158+CD18*$CD$158+CE18*$CE$158+CF18*$CF$158+CG18*$CG$158+$CH$158*CH18+CI18*$CI$158+CJ18*$CJ$158+CK18*$CK$158+CL18*$CL$158+CM18*$CM$158</f>
        <v>183.52619231317132</v>
      </c>
      <c r="CP18" s="10">
        <f>O18+T18+X18+Z18+AE18+AG18+AK18+AM18+AQ18+AS18+AW18+AZ18+BC18+BE18+BI18+BK18+BO18+BQ18+BU18+BW18+CA18+CC18+CG18+CI18+CM18</f>
        <v>505</v>
      </c>
      <c r="CQ18" s="10">
        <f>S18+U18+AB18+AH18+AN18+AT18+AY18+BF18+BL18+BR18+BX18+CD18+CJ18</f>
        <v>298</v>
      </c>
      <c r="CR18" s="10">
        <f>Q18+W18+AC18+AI18+AO18+AU18+BG18+BS18+CE18</f>
        <v>161</v>
      </c>
      <c r="CS18" s="58">
        <f>N18+P18+R18+V18+Y18+AA18+AD18+AF18+AJ18+AL18+AP18+AR18+AV18+AX18+BB18+BD18+BH18+BJ18+BN18+BP18+BT18+BV18+BZ18+CF18+CL18</f>
        <v>651</v>
      </c>
      <c r="CT18" s="10">
        <f>BA18+BM18+BY18+CK18</f>
        <v>121</v>
      </c>
      <c r="CU18" s="10">
        <f>CB18+CH18</f>
        <v>33</v>
      </c>
      <c r="CW18" s="33">
        <f>COUNT(N18:CM18)</f>
        <v>66</v>
      </c>
      <c r="CX18" s="61">
        <v>14</v>
      </c>
      <c r="CY18" s="61">
        <v>0</v>
      </c>
      <c r="CZ18" s="63">
        <f>CN18/CW18</f>
        <v>26.803030303030305</v>
      </c>
    </row>
    <row r="19" spans="1:143" ht="23.25" thickBot="1" x14ac:dyDescent="0.5">
      <c r="A19" s="35">
        <f>RANK(CO19,$CO$4:$CO$153)</f>
        <v>16</v>
      </c>
      <c r="B19" s="4" t="s">
        <v>261</v>
      </c>
      <c r="C19" s="4"/>
      <c r="D19" s="24">
        <f>COUNTIF(N19:CM19,"="&amp;80)</f>
        <v>1</v>
      </c>
      <c r="E19" s="24">
        <v>0</v>
      </c>
      <c r="F19" s="24">
        <f>COUNTIF(BW19:CM19,"="&amp;80)</f>
        <v>0</v>
      </c>
      <c r="G19" s="25">
        <v>1</v>
      </c>
      <c r="H19" s="83">
        <f>COUNTIF(N19:CM19,"="&amp;70)</f>
        <v>1</v>
      </c>
      <c r="I19" s="83">
        <f>COUNTIF(N19:CM19,"&gt;"&amp;59)</f>
        <v>2</v>
      </c>
      <c r="J19" s="84">
        <f>COUNTIF(N19:CM19,"&gt;"&amp;49)</f>
        <v>5</v>
      </c>
      <c r="K19" s="117">
        <f>COUNTIF(N19:CM19,"&gt;"&amp;27)</f>
        <v>12</v>
      </c>
      <c r="L19" s="66">
        <v>3</v>
      </c>
      <c r="M19" s="74"/>
      <c r="N19" s="71"/>
      <c r="O19" s="53">
        <v>0</v>
      </c>
      <c r="P19" s="40">
        <v>40</v>
      </c>
      <c r="Q19" s="40">
        <v>18</v>
      </c>
      <c r="R19" s="40">
        <v>40</v>
      </c>
      <c r="S19" s="53">
        <v>0</v>
      </c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>
        <v>4</v>
      </c>
      <c r="AN19" s="40">
        <v>4</v>
      </c>
      <c r="AO19" s="40"/>
      <c r="AP19" s="40"/>
      <c r="AQ19" s="40"/>
      <c r="AR19" s="53">
        <v>0</v>
      </c>
      <c r="AS19" s="40"/>
      <c r="AT19" s="40"/>
      <c r="AU19" s="9"/>
      <c r="AV19" s="40"/>
      <c r="AW19" s="40"/>
      <c r="AX19" s="40"/>
      <c r="AY19" s="40">
        <v>70</v>
      </c>
      <c r="AZ19" s="40">
        <v>13</v>
      </c>
      <c r="BA19" s="53">
        <v>0</v>
      </c>
      <c r="BB19" s="40">
        <v>80</v>
      </c>
      <c r="BC19" s="40">
        <v>45</v>
      </c>
      <c r="BD19" s="40"/>
      <c r="BE19" s="86">
        <v>6</v>
      </c>
      <c r="BF19" s="40"/>
      <c r="BG19" s="40"/>
      <c r="BH19" s="40"/>
      <c r="BI19" s="40"/>
      <c r="BJ19" s="99">
        <v>11</v>
      </c>
      <c r="BK19" s="95">
        <v>13</v>
      </c>
      <c r="BL19" s="95">
        <v>20</v>
      </c>
      <c r="BM19" s="95">
        <v>36</v>
      </c>
      <c r="BN19" s="95"/>
      <c r="BO19" s="95"/>
      <c r="BP19" s="95"/>
      <c r="BQ19" s="95">
        <v>1</v>
      </c>
      <c r="BR19" s="95">
        <v>18</v>
      </c>
      <c r="BS19" s="95"/>
      <c r="BT19" s="95">
        <v>32</v>
      </c>
      <c r="BU19" s="85"/>
      <c r="BV19" s="85">
        <v>28</v>
      </c>
      <c r="BW19" s="85">
        <v>13</v>
      </c>
      <c r="BX19" s="85">
        <v>36</v>
      </c>
      <c r="BY19" s="85">
        <v>10</v>
      </c>
      <c r="BZ19" s="85">
        <v>9</v>
      </c>
      <c r="CA19" s="85">
        <v>14</v>
      </c>
      <c r="CB19" s="85">
        <v>14</v>
      </c>
      <c r="CC19" s="85">
        <v>50</v>
      </c>
      <c r="CD19" s="85"/>
      <c r="CE19" s="85">
        <v>15</v>
      </c>
      <c r="CF19" s="85">
        <v>16</v>
      </c>
      <c r="CG19" s="85">
        <v>12</v>
      </c>
      <c r="CH19" s="85">
        <v>50</v>
      </c>
      <c r="CI19" s="85"/>
      <c r="CJ19" s="85">
        <v>15</v>
      </c>
      <c r="CK19" s="85"/>
      <c r="CL19" s="85"/>
      <c r="CM19" s="85">
        <v>50</v>
      </c>
      <c r="CN19" s="32">
        <f>SUM(N19:CM19)</f>
        <v>783</v>
      </c>
      <c r="CO19" s="14">
        <f>N19*$N$158+O19*$O$158+P19*$P$158+Q19*$Q$158+R19*$R$158+S19*$S$158+T19*$T$158+U19*$U$158+V19*$V$158+W19*$W$158+X19*$X$158+Y19*$Y$158+Z19*$Z$159+AA19*$AA$158+AB19*$AB$158+AC19*$AC$158+AD19*$AD$158+AE19*$AE$158+AF19*$AF$158+AG19*$AG$158+AH19*$AH$158+AI19*$AI$158+AJ19*$AJ$158+AK19*$AK$158+AL19*$AL$158+AM19*$AM$158+AN19*$AN$158+AO19*$AO$158+AP19*$AP$158+AQ19*$AQ$158+AR19*$AR$158+AS19*$AS$158+AT19*$AT$158+AU19*$AU$158+AV19*$AV$158+AW19*$AW$158+AX19*$AX$158+AY19*$AY$158+AZ19*$AZ$158+BA19*$BA$158+BB19*$BB$158+BC19*$BC$158+BD19*$BD$158+BE19*$BE$158+BF19*$BF$158+BG19*$BG$158+BH19*$BH$158+BI19*$BI$158+BJ19*$BJ$158+BK19*$BK$158+BL19*$BL$158+BM19*$BM$158+BN19*$BN$158+BO19*$BO$158+BP19*$BP$158+BQ19*$BQ$158+BR19*$BR$158+BS19*$BS$158+BT19*$BT$158+BU19*$BU$158+BV19*$BV$158+BW19*$BW$158+BX19*$BX$158+BY19*$BY$158+BZ19*$BZ$158+CA19*$CA$158+CB19*$CB$158+CC19*$CC$158+CD19*$CD$158+CE19*$CE$158+CF19*$CF$158+CG19*$CG$158+$CH$158*CH19+CI19*$CI$158+CJ19*$CJ$158+CK19*$CK$158+CL19*$CL$158+CM19*$CM$158</f>
        <v>170.99859086639196</v>
      </c>
      <c r="CP19" s="10">
        <f>O19+T19+X19+Z19+AE19+AG19+AK19+AM19+AQ19+AS19+AW19+AZ19+BC19+BE19+BI19+BK19+BO19+BQ19+BU19+BW19+CA19+CC19+CG19+CI19+CM19</f>
        <v>221</v>
      </c>
      <c r="CQ19" s="10">
        <f>S19+U19+AB19+AH19+AN19+AT19+AY19+BF19+BL19+BR19+BX19+CD19+CJ19</f>
        <v>163</v>
      </c>
      <c r="CR19" s="10">
        <f>Q19+W19+AC19+AI19+AO19+AU19+BG19+BS19+CE19</f>
        <v>33</v>
      </c>
      <c r="CS19" s="58">
        <f>N19+P19+R19+V19+Y19+AA19+AD19+AF19+AJ19+AL19+AP19+AR19+AV19+AX19+BB19+BD19+BH19+BJ19+BN19+BP19+BT19+BV19+BZ19+CF19+CL19</f>
        <v>256</v>
      </c>
      <c r="CT19" s="10">
        <f>BA19+BM19+BY19+CK19</f>
        <v>46</v>
      </c>
      <c r="CU19" s="10">
        <f>CB19+CH19</f>
        <v>64</v>
      </c>
      <c r="CW19" s="33">
        <f>COUNT(N19:CM19)</f>
        <v>35</v>
      </c>
      <c r="CX19" s="61">
        <v>8</v>
      </c>
      <c r="CY19" s="61">
        <v>1</v>
      </c>
      <c r="CZ19" s="63">
        <f>CN19/CW19</f>
        <v>22.37142857142857</v>
      </c>
      <c r="DA19" s="32"/>
      <c r="DB19" s="32"/>
      <c r="DD19" s="45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</row>
    <row r="20" spans="1:143" ht="23.25" thickBot="1" x14ac:dyDescent="0.5">
      <c r="A20" s="35">
        <f>RANK(CO20,$CO$4:$CO$153)</f>
        <v>17</v>
      </c>
      <c r="B20" s="4" t="s">
        <v>252</v>
      </c>
      <c r="C20" s="4"/>
      <c r="D20" s="24">
        <f>COUNTIF(N20:CM20,"="&amp;80)</f>
        <v>2</v>
      </c>
      <c r="E20" s="24">
        <v>0</v>
      </c>
      <c r="F20" s="24">
        <f>COUNTIF(BW20:CM20,"="&amp;80)</f>
        <v>0</v>
      </c>
      <c r="G20" s="25">
        <v>3</v>
      </c>
      <c r="H20" s="83">
        <f>COUNTIF(N20:CM20,"="&amp;70)</f>
        <v>1</v>
      </c>
      <c r="I20" s="83">
        <f>COUNTIF(N20:CM20,"&gt;"&amp;59)</f>
        <v>6</v>
      </c>
      <c r="J20" s="84">
        <f>COUNTIF(N20:CM20,"&gt;"&amp;49)</f>
        <v>10</v>
      </c>
      <c r="K20" s="117">
        <f>COUNTIF(N20:CM20,"&gt;"&amp;27)</f>
        <v>21</v>
      </c>
      <c r="L20" s="66">
        <v>3</v>
      </c>
      <c r="M20" s="74"/>
      <c r="N20" s="71">
        <v>60</v>
      </c>
      <c r="O20" s="40">
        <v>16</v>
      </c>
      <c r="P20" s="40">
        <v>45</v>
      </c>
      <c r="Q20" s="40">
        <v>16</v>
      </c>
      <c r="R20" s="40">
        <v>60</v>
      </c>
      <c r="S20" s="40">
        <v>25</v>
      </c>
      <c r="T20" s="40"/>
      <c r="U20" s="40">
        <v>18</v>
      </c>
      <c r="V20" s="40">
        <v>16</v>
      </c>
      <c r="W20" s="40"/>
      <c r="X20" s="40">
        <v>13</v>
      </c>
      <c r="Y20" s="40">
        <v>60</v>
      </c>
      <c r="Z20" s="40">
        <v>18</v>
      </c>
      <c r="AA20" s="40"/>
      <c r="AB20" s="40">
        <v>15</v>
      </c>
      <c r="AC20" s="40">
        <v>45</v>
      </c>
      <c r="AD20" s="40"/>
      <c r="AE20" s="40">
        <v>11</v>
      </c>
      <c r="AF20" s="40">
        <v>32</v>
      </c>
      <c r="AG20" s="40">
        <v>11</v>
      </c>
      <c r="AH20" s="40">
        <v>13</v>
      </c>
      <c r="AI20" s="40"/>
      <c r="AJ20" s="40"/>
      <c r="AK20" s="40">
        <v>40</v>
      </c>
      <c r="AL20" s="40">
        <v>36</v>
      </c>
      <c r="AM20" s="40">
        <v>11</v>
      </c>
      <c r="AN20" s="40">
        <v>15</v>
      </c>
      <c r="AO20" s="40">
        <v>5</v>
      </c>
      <c r="AP20" s="40">
        <v>25</v>
      </c>
      <c r="AQ20" s="40">
        <v>36</v>
      </c>
      <c r="AR20" s="40">
        <v>22</v>
      </c>
      <c r="AS20" s="53">
        <v>0</v>
      </c>
      <c r="AT20" s="40">
        <v>4</v>
      </c>
      <c r="AU20" s="40">
        <v>16</v>
      </c>
      <c r="AV20" s="40">
        <v>32</v>
      </c>
      <c r="AW20" s="40">
        <v>45</v>
      </c>
      <c r="AX20" s="40">
        <v>7</v>
      </c>
      <c r="AY20" s="40"/>
      <c r="AZ20" s="40">
        <v>32</v>
      </c>
      <c r="BA20" s="40">
        <v>16</v>
      </c>
      <c r="BB20" s="40">
        <v>55</v>
      </c>
      <c r="BC20" s="40">
        <v>8</v>
      </c>
      <c r="BD20" s="86">
        <v>14</v>
      </c>
      <c r="BE20" s="86">
        <v>32</v>
      </c>
      <c r="BF20" s="86">
        <v>50</v>
      </c>
      <c r="BG20" s="86">
        <v>10</v>
      </c>
      <c r="BH20" s="86">
        <v>22</v>
      </c>
      <c r="BI20" s="86">
        <v>5</v>
      </c>
      <c r="BJ20" s="97">
        <v>14</v>
      </c>
      <c r="BK20" s="101">
        <v>0</v>
      </c>
      <c r="BL20" s="94">
        <v>7</v>
      </c>
      <c r="BM20" s="94">
        <v>9</v>
      </c>
      <c r="BN20" s="94"/>
      <c r="BO20" s="94">
        <v>11</v>
      </c>
      <c r="BP20" s="94">
        <v>80</v>
      </c>
      <c r="BQ20" s="94">
        <v>50</v>
      </c>
      <c r="BR20" s="94">
        <v>12</v>
      </c>
      <c r="BS20" s="94">
        <v>20</v>
      </c>
      <c r="BT20" s="94"/>
      <c r="BU20" s="85">
        <v>80</v>
      </c>
      <c r="BV20" s="85">
        <v>18</v>
      </c>
      <c r="BW20" s="85">
        <v>20</v>
      </c>
      <c r="BX20" s="85"/>
      <c r="BY20" s="85">
        <v>22</v>
      </c>
      <c r="BZ20" s="85">
        <v>12</v>
      </c>
      <c r="CA20" s="85">
        <v>3</v>
      </c>
      <c r="CB20" s="85">
        <v>16</v>
      </c>
      <c r="CC20" s="85">
        <v>70</v>
      </c>
      <c r="CD20" s="85">
        <v>13</v>
      </c>
      <c r="CE20" s="85">
        <v>55</v>
      </c>
      <c r="CF20" s="85">
        <v>13</v>
      </c>
      <c r="CG20" s="85"/>
      <c r="CH20" s="85"/>
      <c r="CI20" s="85">
        <v>13</v>
      </c>
      <c r="CJ20" s="85"/>
      <c r="CK20" s="85">
        <v>10</v>
      </c>
      <c r="CL20" s="85">
        <v>28</v>
      </c>
      <c r="CM20" s="85"/>
      <c r="CN20" s="32">
        <f>SUM(N20:CM20)</f>
        <v>1588</v>
      </c>
      <c r="CO20" s="14">
        <f>N20*$N$158+O20*$O$158+P20*$P$158+Q20*$Q$158+R20*$R$158+S20*$S$158+T20*$T$158+U20*$U$158+V20*$V$158+W20*$W$158+X20*$X$158+Y20*$Y$158+Z20*$Z$159+AA20*$AA$158+AB20*$AB$158+AC20*$AC$158+AD20*$AD$158+AE20*$AE$158+AF20*$AF$158+AG20*$AG$158+AH20*$AH$158+AI20*$AI$158+AJ20*$AJ$158+AK20*$AK$158+AL20*$AL$158+AM20*$AM$158+AN20*$AN$158+AO20*$AO$158+AP20*$AP$158+AQ20*$AQ$158+AR20*$AR$158+AS20*$AS$158+AT20*$AT$158+AU20*$AU$158+AV20*$AV$158+AW20*$AW$158+AX20*$AX$158+AY20*$AY$158+AZ20*$AZ$158+BA20*$BA$158+BB20*$BB$158+BC20*$BC$158+BD20*$BD$158+BE20*$BE$158+BF20*$BF$158+BG20*$BG$158+BH20*$BH$158+BI20*$BI$158+BJ20*$BJ$158+BK20*$BK$158+BL20*$BL$158+BM20*$BM$158+BN20*$BN$158+BO20*$BO$158+BP20*$BP$158+BQ20*$BQ$158+BR20*$BR$158+BS20*$BS$158+BT20*$BT$158+BU20*$BU$158+BV20*$BV$158+BW20*$BW$158+BX20*$BX$158+BY20*$BY$158+BZ20*$BZ$158+CA20*$CA$158+CB20*$CB$158+CC20*$CC$158+CD20*$CD$158+CE20*$CE$158+CF20*$CF$158+CG20*$CG$158+$CH$158*CH20+CI20*$CI$158+CJ20*$CJ$158+CK20*$CK$158+CL20*$CL$158+CM20*$CM$158</f>
        <v>160.92011873977904</v>
      </c>
      <c r="CP20" s="10">
        <f>O20+T20+X20+Z20+AE20+AG20+AK20+AM20+AQ20+AS20+AW20+AZ20+BC20+BE20+BI20+BK20+BO20+BQ20+BU20+BW20+CA20+CC20+CG20+CI20+CM20</f>
        <v>525</v>
      </c>
      <c r="CQ20" s="10">
        <f>S20+U20+AB20+AH20+AN20+AT20+AY20+BF20+BL20+BR20+BX20+CD20+CJ20</f>
        <v>172</v>
      </c>
      <c r="CR20" s="10">
        <f>Q20+W20+AC20+AI20+AO20+AU20+BG20+BS20+CE20</f>
        <v>167</v>
      </c>
      <c r="CS20" s="58">
        <f>N20+P20+R20+V20+Y20+AA20+AD20+AF20+AJ20+AL20+AP20+AR20+AV20+AX20+BB20+BD20+BH20+BJ20+BN20+BP20+BT20+BV20+BZ20+CF20+CL20</f>
        <v>651</v>
      </c>
      <c r="CT20" s="10">
        <f>BA20+BM20+BY20+CK20</f>
        <v>57</v>
      </c>
      <c r="CU20" s="10">
        <f>CB20+CH20</f>
        <v>16</v>
      </c>
      <c r="CW20" s="33">
        <f>COUNT(N20:CM20)</f>
        <v>64</v>
      </c>
      <c r="CX20" s="61">
        <v>14</v>
      </c>
      <c r="CY20" s="61">
        <v>0</v>
      </c>
      <c r="CZ20" s="63">
        <f>CN20/CW20</f>
        <v>24.8125</v>
      </c>
      <c r="DD20" s="45"/>
    </row>
    <row r="21" spans="1:143" ht="23.25" thickBot="1" x14ac:dyDescent="0.5">
      <c r="A21" s="35">
        <f>RANK(CO21,$CO$4:$CO$153)</f>
        <v>18</v>
      </c>
      <c r="B21" s="4" t="s">
        <v>255</v>
      </c>
      <c r="C21" s="4">
        <v>1</v>
      </c>
      <c r="D21" s="24">
        <f>COUNTIF(N21:CM21,"="&amp;80)</f>
        <v>0</v>
      </c>
      <c r="E21" s="24">
        <v>0</v>
      </c>
      <c r="F21" s="24">
        <f>COUNTIF(BW21:CM21,"="&amp;80)</f>
        <v>0</v>
      </c>
      <c r="G21" s="25">
        <v>2</v>
      </c>
      <c r="H21" s="83">
        <f>COUNTIF(N21:CM21,"="&amp;70)</f>
        <v>0</v>
      </c>
      <c r="I21" s="83">
        <f>COUNTIF(N21:CM21,"&gt;"&amp;59)</f>
        <v>1</v>
      </c>
      <c r="J21" s="84">
        <f>COUNTIF(N21:CM21,"&gt;"&amp;49)</f>
        <v>8</v>
      </c>
      <c r="K21" s="117">
        <f>COUNTIF(N21:CM21,"&gt;"&amp;27)</f>
        <v>14</v>
      </c>
      <c r="L21" s="66">
        <v>3</v>
      </c>
      <c r="M21" s="74"/>
      <c r="N21" s="71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>
        <v>25</v>
      </c>
      <c r="AB21" s="40"/>
      <c r="AC21" s="40"/>
      <c r="AD21" s="40"/>
      <c r="AE21" s="40"/>
      <c r="AF21" s="40">
        <v>15</v>
      </c>
      <c r="AG21" s="40">
        <v>36</v>
      </c>
      <c r="AH21" s="40">
        <v>15</v>
      </c>
      <c r="AI21" s="40">
        <v>15</v>
      </c>
      <c r="AJ21" s="40">
        <v>15</v>
      </c>
      <c r="AK21" s="40"/>
      <c r="AL21" s="40">
        <v>22</v>
      </c>
      <c r="AM21" s="40">
        <v>22</v>
      </c>
      <c r="AN21" s="40">
        <v>45</v>
      </c>
      <c r="AO21" s="40">
        <v>20</v>
      </c>
      <c r="AP21" s="40"/>
      <c r="AQ21" s="40">
        <v>5</v>
      </c>
      <c r="AR21" s="40">
        <v>9</v>
      </c>
      <c r="AS21" s="40">
        <v>60</v>
      </c>
      <c r="AT21" s="40">
        <v>25</v>
      </c>
      <c r="AU21" s="40">
        <v>20</v>
      </c>
      <c r="AV21" s="40">
        <v>14</v>
      </c>
      <c r="AW21" s="40">
        <v>18</v>
      </c>
      <c r="AX21" s="40">
        <v>22</v>
      </c>
      <c r="AY21" s="40"/>
      <c r="AZ21" s="40">
        <v>10</v>
      </c>
      <c r="BA21" s="40">
        <v>20</v>
      </c>
      <c r="BB21" s="40">
        <v>14</v>
      </c>
      <c r="BC21" s="53">
        <v>0</v>
      </c>
      <c r="BD21" s="86">
        <v>32</v>
      </c>
      <c r="BE21" s="86">
        <v>50</v>
      </c>
      <c r="BF21" s="86">
        <v>55</v>
      </c>
      <c r="BG21" s="86">
        <v>50</v>
      </c>
      <c r="BH21" s="86">
        <v>20</v>
      </c>
      <c r="BI21" s="86">
        <v>55</v>
      </c>
      <c r="BJ21" s="97">
        <v>12</v>
      </c>
      <c r="BK21" s="94">
        <v>3</v>
      </c>
      <c r="BL21" s="94">
        <v>10</v>
      </c>
      <c r="BM21" s="94">
        <v>10</v>
      </c>
      <c r="BN21" s="94">
        <v>55</v>
      </c>
      <c r="BO21" s="94">
        <v>15</v>
      </c>
      <c r="BP21" s="94"/>
      <c r="BQ21" s="94">
        <v>22</v>
      </c>
      <c r="BR21" s="94"/>
      <c r="BS21" s="94">
        <v>25</v>
      </c>
      <c r="BT21" s="94">
        <v>15</v>
      </c>
      <c r="BU21" s="103">
        <v>50</v>
      </c>
      <c r="BV21" s="103">
        <v>45</v>
      </c>
      <c r="BW21" s="103">
        <v>55</v>
      </c>
      <c r="BX21" s="103">
        <v>9</v>
      </c>
      <c r="BY21" s="103">
        <v>20</v>
      </c>
      <c r="BZ21" s="103">
        <v>28</v>
      </c>
      <c r="CA21" s="103">
        <v>40</v>
      </c>
      <c r="CB21" s="103">
        <v>9</v>
      </c>
      <c r="CC21" s="104">
        <v>0</v>
      </c>
      <c r="CD21" s="103">
        <v>4</v>
      </c>
      <c r="CE21" s="103">
        <v>8</v>
      </c>
      <c r="CF21" s="103">
        <v>12</v>
      </c>
      <c r="CG21" s="103">
        <v>20</v>
      </c>
      <c r="CH21" s="103">
        <v>7</v>
      </c>
      <c r="CI21" s="103">
        <v>2</v>
      </c>
      <c r="CJ21" s="103">
        <v>22</v>
      </c>
      <c r="CK21" s="103"/>
      <c r="CL21" s="103">
        <v>18</v>
      </c>
      <c r="CM21" s="103">
        <v>18</v>
      </c>
      <c r="CN21" s="32">
        <f>SUM(N21:CM21)</f>
        <v>1243</v>
      </c>
      <c r="CO21" s="14">
        <f>N21*$N$158+O21*$O$158+P21*$P$158+Q21*$Q$158+R21*$R$158+S21*$S$158+T21*$T$158+U21*$U$158+V21*$V$158+W21*$W$158+X21*$X$158+Y21*$Y$158+Z21*$Z$159+AA21*$AA$158+AB21*$AB$158+AC21*$AC$158+AD21*$AD$158+AE21*$AE$158+AF21*$AF$158+AG21*$AG$158+AH21*$AH$158+AI21*$AI$158+AJ21*$AJ$158+AK21*$AK$158+AL21*$AL$158+AM21*$AM$158+AN21*$AN$158+AO21*$AO$158+AP21*$AP$158+AQ21*$AQ$158+AR21*$AR$158+AS21*$AS$158+AT21*$AT$158+AU21*$AU$158+AV21*$AV$158+AW21*$AW$158+AX21*$AX$158+AY21*$AY$158+AZ21*$AZ$158+BA21*$BA$158+BB21*$BB$158+BC21*$BC$158+BD21*$BD$158+BE21*$BE$158+BF21*$BF$158+BG21*$BG$158+BH21*$BH$158+BI21*$BI$158+BJ21*$BJ$158+BK21*$BK$158+BL21*$BL$158+BM21*$BM$158+BN21*$BN$158+BO21*$BO$158+BP21*$BP$158+BQ21*$BQ$158+BR21*$BR$158+BS21*$BS$158+BT21*$BT$158+BU21*$BU$158+BV21*$BV$158+BW21*$BW$158+BX21*$BX$158+BY21*$BY$158+BZ21*$BZ$158+CA21*$CA$158+CB21*$CB$158+CC21*$CC$158+CD21*$CD$158+CE21*$CE$158+CF21*$CF$158+CG21*$CG$158+$CH$158*CH21+CI21*$CI$158+CJ21*$CJ$158+CK21*$CK$158+CL21*$CL$158+CM21*$CM$158</f>
        <v>156.14353472634113</v>
      </c>
      <c r="CP21" s="10">
        <f>O21+T21+X21+Z21+AE21+AG21+AK21+AM21+AQ21+AS21+AW21+AZ21+BC21+BE21+BI21+BK21+BO21+BQ21+BU21+BW21+CA21+CC21+CG21+CI21+CM21</f>
        <v>481</v>
      </c>
      <c r="CQ21" s="10">
        <f>S21+U21+AB21+AH21+AN21+AT21+AY21+BF21+BL21+BR21+BX21+CD21+CJ21</f>
        <v>185</v>
      </c>
      <c r="CR21" s="10">
        <f>Q21+W21+AC21+AI21+AO21+AU21+BG21+BS21+CE21</f>
        <v>138</v>
      </c>
      <c r="CS21" s="58">
        <f>N21+P21+R21+V21+Y21+AA21+AD21+AF21+AJ21+AL21+AP21+AR21+AV21+AX21+BB21+BD21+BH21+BJ21+BN21+BP21+BT21+BV21+BZ21+CF21+CL21</f>
        <v>373</v>
      </c>
      <c r="CT21" s="10">
        <f>BA21+BM21+BY21+CK21</f>
        <v>50</v>
      </c>
      <c r="CU21" s="10">
        <f>CB21+CH21</f>
        <v>16</v>
      </c>
      <c r="CW21" s="33">
        <f>COUNT(N21:CM21)</f>
        <v>55</v>
      </c>
      <c r="CX21" s="61">
        <v>18</v>
      </c>
      <c r="CY21" s="61">
        <v>2</v>
      </c>
      <c r="CZ21" s="63">
        <f>CN21/CW21</f>
        <v>22.6</v>
      </c>
      <c r="DA21" s="32"/>
      <c r="DB21" s="32"/>
      <c r="DD21" s="45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</row>
    <row r="22" spans="1:143" ht="23.25" thickBot="1" x14ac:dyDescent="0.5">
      <c r="A22" s="35">
        <f>RANK(CO22,$CO$4:$CO$153)</f>
        <v>19</v>
      </c>
      <c r="B22" s="4" t="s">
        <v>264</v>
      </c>
      <c r="C22" s="4"/>
      <c r="D22" s="24">
        <f>COUNTIF(N22:CM22,"="&amp;80)</f>
        <v>0</v>
      </c>
      <c r="E22" s="24">
        <v>0</v>
      </c>
      <c r="F22" s="24">
        <f>COUNTIF(BW22:CM22,"="&amp;80)</f>
        <v>0</v>
      </c>
      <c r="G22" s="25"/>
      <c r="H22" s="83">
        <f>COUNTIF(N22:CM22,"="&amp;70)</f>
        <v>0</v>
      </c>
      <c r="I22" s="83">
        <f>COUNTIF(N22:CM22,"&gt;"&amp;59)</f>
        <v>0</v>
      </c>
      <c r="J22" s="84">
        <f>COUNTIF(N22:CM22,"&gt;"&amp;49)</f>
        <v>0</v>
      </c>
      <c r="K22" s="117">
        <f>COUNTIF(N22:CM22,"&gt;"&amp;27)</f>
        <v>6</v>
      </c>
      <c r="L22" s="66">
        <v>2</v>
      </c>
      <c r="M22" s="74"/>
      <c r="N22" s="71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>
        <v>25</v>
      </c>
      <c r="AL22" s="40"/>
      <c r="AM22" s="40"/>
      <c r="AN22" s="40">
        <v>8</v>
      </c>
      <c r="AO22" s="40">
        <v>22</v>
      </c>
      <c r="AP22" s="40">
        <v>6</v>
      </c>
      <c r="AQ22" s="40"/>
      <c r="AR22" s="40"/>
      <c r="AS22" s="40">
        <v>20</v>
      </c>
      <c r="AT22" s="40"/>
      <c r="AU22" s="40"/>
      <c r="AV22" s="40"/>
      <c r="AW22" s="40"/>
      <c r="AX22" s="40"/>
      <c r="AY22" s="40"/>
      <c r="AZ22" s="40"/>
      <c r="BA22" s="40"/>
      <c r="BB22" s="40">
        <v>1</v>
      </c>
      <c r="BC22" s="40">
        <v>13</v>
      </c>
      <c r="BD22" s="86">
        <v>25</v>
      </c>
      <c r="BE22" s="88">
        <v>0</v>
      </c>
      <c r="BF22" s="86">
        <v>15</v>
      </c>
      <c r="BG22" s="40"/>
      <c r="BH22" s="40"/>
      <c r="BI22" s="40"/>
      <c r="BJ22" s="71"/>
      <c r="BK22" s="88">
        <v>0</v>
      </c>
      <c r="BL22" s="40">
        <v>10</v>
      </c>
      <c r="BM22" s="40"/>
      <c r="BN22" s="40">
        <v>18</v>
      </c>
      <c r="BO22" s="40">
        <v>16</v>
      </c>
      <c r="BP22" s="40"/>
      <c r="BQ22" s="40">
        <v>15</v>
      </c>
      <c r="BR22" s="40">
        <v>15</v>
      </c>
      <c r="BS22" s="40"/>
      <c r="BT22" s="40"/>
      <c r="BU22" s="85"/>
      <c r="BV22" s="85">
        <v>5</v>
      </c>
      <c r="BW22" s="85">
        <v>28</v>
      </c>
      <c r="BX22" s="85">
        <v>15</v>
      </c>
      <c r="BY22" s="85"/>
      <c r="BZ22" s="85"/>
      <c r="CA22" s="85">
        <v>36</v>
      </c>
      <c r="CB22" s="85"/>
      <c r="CC22" s="85">
        <v>22</v>
      </c>
      <c r="CD22" s="85">
        <v>40</v>
      </c>
      <c r="CE22" s="85">
        <v>14</v>
      </c>
      <c r="CF22" s="85">
        <v>28</v>
      </c>
      <c r="CG22" s="85"/>
      <c r="CH22" s="85">
        <v>20</v>
      </c>
      <c r="CI22" s="85">
        <v>28</v>
      </c>
      <c r="CJ22" s="85">
        <v>36</v>
      </c>
      <c r="CK22" s="85">
        <v>14</v>
      </c>
      <c r="CL22" s="85"/>
      <c r="CM22" s="85">
        <v>16</v>
      </c>
      <c r="CN22" s="32">
        <f>SUM(N22:CM22)</f>
        <v>511</v>
      </c>
      <c r="CO22" s="14">
        <f>N22*$N$158+O22*$O$158+P22*$P$158+Q22*$Q$158+R22*$R$158+S22*$S$158+T22*$T$158+U22*$U$158+V22*$V$158+W22*$W$158+X22*$X$158+Y22*$Y$158+Z22*$Z$159+AA22*$AA$158+AB22*$AB$158+AC22*$AC$158+AD22*$AD$158+AE22*$AE$158+AF22*$AF$158+AG22*$AG$158+AH22*$AH$158+AI22*$AI$158+AJ22*$AJ$158+AK22*$AK$158+AL22*$AL$158+AM22*$AM$158+AN22*$AN$158+AO22*$AO$158+AP22*$AP$158+AQ22*$AQ$158+AR22*$AR$158+AS22*$AS$158+AT22*$AT$158+AU22*$AU$158+AV22*$AV$158+AW22*$AW$158+AX22*$AX$158+AY22*$AY$158+AZ22*$AZ$158+BA22*$BA$158+BB22*$BB$158+BC22*$BC$158+BD22*$BD$158+BE22*$BE$158+BF22*$BF$158+BG22*$BG$158+BH22*$BH$158+BI22*$BI$158+BJ22*$BJ$158+BK22*$BK$158+BL22*$BL$158+BM22*$BM$158+BN22*$BN$158+BO22*$BO$158+BP22*$BP$158+BQ22*$BQ$158+BR22*$BR$158+BS22*$BS$158+BT22*$BT$158+BU22*$BU$158+BV22*$BV$158+BW22*$BW$158+BX22*$BX$158+BY22*$BY$158+BZ22*$BZ$158+CA22*$CA$158+CB22*$CB$158+CC22*$CC$158+CD22*$CD$158+CE22*$CE$158+CF22*$CF$158+CG22*$CG$158+$CH$158*CH22+CI22*$CI$158+CJ22*$CJ$158+CK22*$CK$158+CL22*$CL$158+CM22*$CM$158</f>
        <v>153.72673114322004</v>
      </c>
      <c r="CP22" s="10">
        <f>O22+T22+X22+Z22+AE22+AG22+AK22+AM22+AQ22+AS22+AW22+AZ22+BC22+BE22+BI22+BK22+BO22+BQ22+BU22+BW22+CA22+CC22+CG22+CI22+CM22</f>
        <v>219</v>
      </c>
      <c r="CQ22" s="10">
        <f>S22+U22+AB22+AH22+AN22+AT22+AY22+BF22+BL22+BR22+BX22+CD22+CJ22</f>
        <v>139</v>
      </c>
      <c r="CR22" s="10">
        <f>Q22+W22+AC22+AI22+AO22+AU22+BG22+BS22+CE22</f>
        <v>36</v>
      </c>
      <c r="CS22" s="58">
        <f>N22+P22+R22+V22+Y22+AA22+AD22+AF22+AJ22+AL22+AP22+AR22+AV22+AX22+BB22+BD22+BH22+BJ22+BN22+BP22+BT22+BV22+BZ22+CF22+CL22</f>
        <v>83</v>
      </c>
      <c r="CT22" s="10">
        <f>BA22+BM22+BY22+CK22</f>
        <v>14</v>
      </c>
      <c r="CU22" s="10">
        <f>CB22+CH22</f>
        <v>20</v>
      </c>
      <c r="CW22" s="33">
        <f>COUNT(N22:CM22)</f>
        <v>29</v>
      </c>
      <c r="CX22" s="61">
        <v>5</v>
      </c>
      <c r="CY22" s="61">
        <v>1</v>
      </c>
      <c r="CZ22" s="63">
        <f>CN22/CW22</f>
        <v>17.620689655172413</v>
      </c>
      <c r="DA22" s="32"/>
      <c r="DB22" s="32"/>
      <c r="DD22" s="45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</row>
    <row r="23" spans="1:143" ht="23.25" thickBot="1" x14ac:dyDescent="0.5">
      <c r="A23" s="35">
        <f>RANK(CO23,$CO$4:$CO$153)</f>
        <v>20</v>
      </c>
      <c r="B23" s="4" t="s">
        <v>265</v>
      </c>
      <c r="C23" s="4"/>
      <c r="D23" s="24">
        <f>COUNTIF(N23:CM23,"="&amp;80)</f>
        <v>0</v>
      </c>
      <c r="E23" s="24">
        <v>0</v>
      </c>
      <c r="F23" s="24">
        <f>COUNTIF(BW23:CM23,"="&amp;80)</f>
        <v>0</v>
      </c>
      <c r="G23" s="25"/>
      <c r="H23" s="83">
        <f>COUNTIF(N23:CM23,"="&amp;70)</f>
        <v>0</v>
      </c>
      <c r="I23" s="83">
        <f>COUNTIF(N23:CM23,"&gt;"&amp;59)</f>
        <v>2</v>
      </c>
      <c r="J23" s="84">
        <f>COUNTIF(N23:CM23,"&gt;"&amp;49)</f>
        <v>3</v>
      </c>
      <c r="K23" s="117">
        <f>COUNTIF(N23:CM23,"&gt;"&amp;27)</f>
        <v>9</v>
      </c>
      <c r="L23" s="66">
        <v>1</v>
      </c>
      <c r="M23" s="74"/>
      <c r="N23" s="71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>
        <v>40</v>
      </c>
      <c r="AB23" s="40"/>
      <c r="AC23" s="40">
        <v>16</v>
      </c>
      <c r="AD23" s="40">
        <v>32</v>
      </c>
      <c r="AE23" s="40">
        <v>50</v>
      </c>
      <c r="AF23" s="40"/>
      <c r="AG23" s="40">
        <v>7</v>
      </c>
      <c r="AH23" s="40"/>
      <c r="AI23" s="40">
        <v>12</v>
      </c>
      <c r="AJ23" s="40"/>
      <c r="AK23" s="40"/>
      <c r="AL23" s="40"/>
      <c r="AM23" s="40">
        <v>9</v>
      </c>
      <c r="AN23" s="40"/>
      <c r="AO23" s="40">
        <v>10</v>
      </c>
      <c r="AP23" s="40"/>
      <c r="AQ23" s="40"/>
      <c r="AR23" s="40"/>
      <c r="AS23" s="53">
        <v>0</v>
      </c>
      <c r="AT23" s="40"/>
      <c r="AU23" s="40"/>
      <c r="AV23" s="40">
        <v>18</v>
      </c>
      <c r="AW23" s="40">
        <v>14</v>
      </c>
      <c r="AX23" s="40"/>
      <c r="AY23" s="40"/>
      <c r="AZ23" s="40"/>
      <c r="BA23" s="40"/>
      <c r="BB23" s="40">
        <v>9</v>
      </c>
      <c r="BC23" s="40"/>
      <c r="BD23" s="113">
        <v>2</v>
      </c>
      <c r="BE23" s="113">
        <v>4</v>
      </c>
      <c r="BF23" s="86">
        <v>11</v>
      </c>
      <c r="BG23" s="112"/>
      <c r="BH23" s="113">
        <v>12</v>
      </c>
      <c r="BI23" s="112"/>
      <c r="BJ23" s="114">
        <v>2</v>
      </c>
      <c r="BK23" s="115">
        <v>7</v>
      </c>
      <c r="BL23" s="115">
        <v>32</v>
      </c>
      <c r="BM23" s="115"/>
      <c r="BN23" s="115">
        <v>60</v>
      </c>
      <c r="BO23" s="115">
        <v>12</v>
      </c>
      <c r="BP23" s="115"/>
      <c r="BQ23" s="115">
        <v>10</v>
      </c>
      <c r="BR23" s="115"/>
      <c r="BS23" s="115"/>
      <c r="BT23" s="115">
        <v>36</v>
      </c>
      <c r="BU23" s="85">
        <v>12</v>
      </c>
      <c r="BV23" s="85">
        <v>16</v>
      </c>
      <c r="BW23" s="85">
        <v>36</v>
      </c>
      <c r="BX23" s="85"/>
      <c r="BY23" s="85"/>
      <c r="BZ23" s="85">
        <v>25</v>
      </c>
      <c r="CA23" s="85">
        <v>12</v>
      </c>
      <c r="CB23" s="85">
        <v>28</v>
      </c>
      <c r="CC23" s="85"/>
      <c r="CD23" s="85"/>
      <c r="CE23" s="85">
        <v>6</v>
      </c>
      <c r="CF23" s="85">
        <v>20</v>
      </c>
      <c r="CG23" s="85">
        <v>10</v>
      </c>
      <c r="CH23" s="85">
        <v>11</v>
      </c>
      <c r="CI23" s="85">
        <v>7</v>
      </c>
      <c r="CJ23" s="85">
        <v>16</v>
      </c>
      <c r="CK23" s="85">
        <v>60</v>
      </c>
      <c r="CL23" s="85"/>
      <c r="CM23" s="85">
        <v>13</v>
      </c>
      <c r="CN23" s="32">
        <f>SUM(N23:CM23)</f>
        <v>677</v>
      </c>
      <c r="CO23" s="14">
        <f>N23*$N$158+O23*$O$158+P23*$P$158+Q23*$Q$158+R23*$R$158+S23*$S$158+T23*$T$158+U23*$U$158+V23*$V$158+W23*$W$158+X23*$X$158+Y23*$Y$158+Z23*$Z$159+AA23*$AA$158+AB23*$AB$158+AC23*$AC$158+AD23*$AD$158+AE23*$AE$158+AF23*$AF$158+AG23*$AG$158+AH23*$AH$158+AI23*$AI$158+AJ23*$AJ$158+AK23*$AK$158+AL23*$AL$158+AM23*$AM$158+AN23*$AN$158+AO23*$AO$158+AP23*$AP$158+AQ23*$AQ$158+AR23*$AR$158+AS23*$AS$158+AT23*$AT$158+AU23*$AU$158+AV23*$AV$158+AW23*$AW$158+AX23*$AX$158+AY23*$AY$158+AZ23*$AZ$158+BA23*$BA$158+BB23*$BB$158+BC23*$BC$158+BD23*$BD$158+BE23*$BE$158+BF23*$BF$158+BG23*$BG$158+BH23*$BH$158+BI23*$BI$158+BJ23*$BJ$158+BK23*$BK$158+BL23*$BL$158+BM23*$BM$158+BN23*$BN$158+BO23*$BO$158+BP23*$BP$158+BQ23*$BQ$158+BR23*$BR$158+BS23*$BS$158+BT23*$BT$158+BU23*$BU$158+BV23*$BV$158+BW23*$BW$158+BX23*$BX$158+BY23*$BY$158+BZ23*$BZ$158+CA23*$CA$158+CB23*$CB$158+CC23*$CC$158+CD23*$CD$158+CE23*$CE$158+CF23*$CF$158+CG23*$CG$158+$CH$158*CH23+CI23*$CI$158+CJ23*$CJ$158+CK23*$CK$158+CL23*$CL$158+CM23*$CM$158</f>
        <v>146.77255785762549</v>
      </c>
      <c r="CP23" s="10">
        <f>O23+T23+X23+Z23+AE23+AG23+AK23+AM23+AQ23+AS23+AW23+AZ23+BC23+BE23+BI23+BK23+BO23+BQ23+BU23+BW23+CA23+CC23+CG23+CI23+CM23</f>
        <v>203</v>
      </c>
      <c r="CQ23" s="10">
        <f>S23+U23+AB23+AH23+AN23+AT23+AY23+BF23+BL23+BR23+BX23+CD23+CJ23</f>
        <v>59</v>
      </c>
      <c r="CR23" s="10">
        <f>Q23+W23+AC23+AI23+AO23+AU23+BG23+BS23+CE23</f>
        <v>44</v>
      </c>
      <c r="CS23" s="58">
        <f>N23+P23+R23+V23+Y23+AA23+AD23+AF23+AJ23+AL23+AP23+AR23+AV23+AX23+BB23+BD23+BH23+BJ23+BN23+BP23+BT23+BV23+BZ23+CF23+CL23</f>
        <v>272</v>
      </c>
      <c r="CT23" s="10">
        <f>BA23+BM23+BY23+CK23</f>
        <v>60</v>
      </c>
      <c r="CU23" s="10">
        <f>CB23+CH23</f>
        <v>39</v>
      </c>
      <c r="CW23" s="33">
        <f>COUNT(N23:CM23)</f>
        <v>37</v>
      </c>
      <c r="CX23" s="61">
        <v>7</v>
      </c>
      <c r="CY23" s="61">
        <v>1</v>
      </c>
      <c r="CZ23" s="63">
        <f>CN23/CW23</f>
        <v>18.297297297297298</v>
      </c>
    </row>
    <row r="24" spans="1:143" ht="23.25" thickBot="1" x14ac:dyDescent="0.5">
      <c r="A24" s="35">
        <f>RANK(CO24,$CO$4:$CO$153)</f>
        <v>21</v>
      </c>
      <c r="B24" s="4" t="s">
        <v>262</v>
      </c>
      <c r="C24" s="4"/>
      <c r="D24" s="24">
        <f>COUNTIF(N24:CM24,"="&amp;80)</f>
        <v>2</v>
      </c>
      <c r="E24" s="24">
        <v>0</v>
      </c>
      <c r="F24" s="24">
        <f>COUNTIF(BW24:CM24,"="&amp;80)</f>
        <v>0</v>
      </c>
      <c r="G24" s="25">
        <v>2</v>
      </c>
      <c r="H24" s="83">
        <f>COUNTIF(N24:CM24,"="&amp;70)</f>
        <v>1</v>
      </c>
      <c r="I24" s="83">
        <f>COUNTIF(N24:CM24,"&gt;"&amp;59)</f>
        <v>4</v>
      </c>
      <c r="J24" s="84">
        <f>COUNTIF(N24:CM24,"&gt;"&amp;49)</f>
        <v>5</v>
      </c>
      <c r="K24" s="117">
        <f>COUNTIF(N24:CM24,"&gt;"&amp;27)</f>
        <v>17</v>
      </c>
      <c r="L24" s="66">
        <v>2</v>
      </c>
      <c r="M24" s="74"/>
      <c r="N24" s="71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>
        <v>16</v>
      </c>
      <c r="AB24" s="40">
        <v>20</v>
      </c>
      <c r="AC24" s="40">
        <v>22</v>
      </c>
      <c r="AD24" s="40"/>
      <c r="AE24" s="40"/>
      <c r="AF24" s="40"/>
      <c r="AG24" s="40">
        <v>40</v>
      </c>
      <c r="AH24" s="40">
        <v>25</v>
      </c>
      <c r="AI24" s="40"/>
      <c r="AJ24" s="40">
        <v>55</v>
      </c>
      <c r="AK24" s="40">
        <v>9</v>
      </c>
      <c r="AL24" s="40">
        <v>14</v>
      </c>
      <c r="AM24" s="40">
        <v>36</v>
      </c>
      <c r="AN24" s="40">
        <v>9</v>
      </c>
      <c r="AO24" s="40">
        <v>80</v>
      </c>
      <c r="AP24" s="40">
        <v>22</v>
      </c>
      <c r="AQ24" s="40">
        <v>28</v>
      </c>
      <c r="AR24" s="40">
        <v>14</v>
      </c>
      <c r="AS24" s="40">
        <v>4</v>
      </c>
      <c r="AT24" s="40">
        <v>2</v>
      </c>
      <c r="AU24" s="40">
        <v>32</v>
      </c>
      <c r="AV24" s="40"/>
      <c r="AW24" s="40">
        <v>11</v>
      </c>
      <c r="AX24" s="40">
        <v>11</v>
      </c>
      <c r="AY24" s="40">
        <v>4</v>
      </c>
      <c r="AZ24" s="40">
        <v>2</v>
      </c>
      <c r="BA24" s="40">
        <v>45</v>
      </c>
      <c r="BB24" s="40">
        <v>70</v>
      </c>
      <c r="BC24" s="40">
        <v>5</v>
      </c>
      <c r="BD24" s="86">
        <v>36</v>
      </c>
      <c r="BE24" s="86">
        <v>1</v>
      </c>
      <c r="BF24" s="40"/>
      <c r="BG24" s="40"/>
      <c r="BH24" s="86">
        <v>36</v>
      </c>
      <c r="BI24" s="86">
        <v>28</v>
      </c>
      <c r="BJ24" s="98">
        <v>3</v>
      </c>
      <c r="BK24" s="98">
        <v>4</v>
      </c>
      <c r="BL24" s="98">
        <v>12</v>
      </c>
      <c r="BM24" s="98">
        <v>16</v>
      </c>
      <c r="BN24" s="98">
        <v>6</v>
      </c>
      <c r="BO24" s="98"/>
      <c r="BP24" s="98">
        <v>12</v>
      </c>
      <c r="BQ24" s="98">
        <v>32</v>
      </c>
      <c r="BR24" s="98">
        <v>16</v>
      </c>
      <c r="BS24" s="98"/>
      <c r="BT24" s="98">
        <v>80</v>
      </c>
      <c r="BU24" s="93">
        <v>60</v>
      </c>
      <c r="BV24" s="85">
        <v>13</v>
      </c>
      <c r="BW24" s="85">
        <v>16</v>
      </c>
      <c r="BX24" s="85">
        <v>13</v>
      </c>
      <c r="BY24" s="85">
        <v>32</v>
      </c>
      <c r="BZ24" s="85">
        <v>20</v>
      </c>
      <c r="CA24" s="85">
        <v>11</v>
      </c>
      <c r="CB24" s="85">
        <v>5</v>
      </c>
      <c r="CC24" s="85"/>
      <c r="CD24" s="85">
        <v>15</v>
      </c>
      <c r="CE24" s="85"/>
      <c r="CF24" s="85">
        <v>8</v>
      </c>
      <c r="CG24" s="85">
        <v>18</v>
      </c>
      <c r="CH24" s="85"/>
      <c r="CI24" s="85">
        <v>36</v>
      </c>
      <c r="CJ24" s="85">
        <v>32</v>
      </c>
      <c r="CK24" s="85"/>
      <c r="CL24" s="85">
        <v>13</v>
      </c>
      <c r="CM24" s="85"/>
      <c r="CN24" s="32">
        <f>SUM(N24:CM24)</f>
        <v>1150</v>
      </c>
      <c r="CO24" s="14">
        <f>N24*$N$158+O24*$O$158+P24*$P$158+Q24*$Q$158+R24*$R$158+S24*$S$158+T24*$T$158+U24*$U$158+V24*$V$158+W24*$W$158+X24*$X$158+Y24*$Y$158+Z24*$Z$159+AA24*$AA$158+AB24*$AB$158+AC24*$AC$158+AD24*$AD$158+AE24*$AE$158+AF24*$AF$158+AG24*$AG$158+AH24*$AH$158+AI24*$AI$158+AJ24*$AJ$158+AK24*$AK$158+AL24*$AL$158+AM24*$AM$158+AN24*$AN$158+AO24*$AO$158+AP24*$AP$158+AQ24*$AQ$158+AR24*$AR$158+AS24*$AS$158+AT24*$AT$158+AU24*$AU$158+AV24*$AV$158+AW24*$AW$158+AX24*$AX$158+AY24*$AY$158+AZ24*$AZ$158+BA24*$BA$158+BB24*$BB$158+BC24*$BC$158+BD24*$BD$158+BE24*$BE$158+BF24*$BF$158+BG24*$BG$158+BH24*$BH$158+BI24*$BI$158+BJ24*$BJ$158+BK24*$BK$158+BL24*$BL$158+BM24*$BM$158+BN24*$BN$158+BO24*$BO$158+BP24*$BP$158+BQ24*$BQ$158+BR24*$BR$158+BS24*$BS$158+BT24*$BT$158+BU24*$BU$158+BV24*$BV$158+BW24*$BW$158+BX24*$BX$158+BY24*$BY$158+BZ24*$BZ$158+CA24*$CA$158+CB24*$CB$158+CC24*$CC$158+CD24*$CD$158+CE24*$CE$158+CF24*$CF$158+CG24*$CG$158+$CH$158*CH24+CI24*$CI$158+CJ24*$CJ$158+CK24*$CK$158+CL24*$CL$158+CM24*$CM$158</f>
        <v>139.0886983025344</v>
      </c>
      <c r="CP24" s="10">
        <f>O24+T24+X24+Z24+AE24+AG24+AK24+AM24+AQ24+AS24+AW24+AZ24+BC24+BE24+BI24+BK24+BO24+BQ24+BU24+BW24+CA24+CC24+CG24+CI24+CM24</f>
        <v>341</v>
      </c>
      <c r="CQ24" s="10">
        <f>S24+U24+AB24+AH24+AN24+AT24+AY24+BF24+BL24+BR24+BX24+CD24+CJ24</f>
        <v>148</v>
      </c>
      <c r="CR24" s="10">
        <f>Q24+W24+AC24+AI24+AO24+AU24+BG24+BS24+CE24</f>
        <v>134</v>
      </c>
      <c r="CS24" s="58">
        <f>N24+P24+R24+V24+Y24+AA24+AD24+AF24+AJ24+AL24+AP24+AR24+AV24+AX24+BB24+BD24+BH24+BJ24+BN24+BP24+BT24+BV24+BZ24+CF24+CL24</f>
        <v>429</v>
      </c>
      <c r="CT24" s="10">
        <f>BA24+BM24+BY24+CK24</f>
        <v>93</v>
      </c>
      <c r="CU24" s="10">
        <f>CB24+CH24</f>
        <v>5</v>
      </c>
      <c r="CW24" s="33">
        <f>COUNT(N24:CM24)</f>
        <v>51</v>
      </c>
      <c r="CX24" s="61">
        <v>9</v>
      </c>
      <c r="CY24" s="61">
        <v>2</v>
      </c>
      <c r="CZ24" s="63">
        <f>CN24/CW24</f>
        <v>22.549019607843139</v>
      </c>
    </row>
    <row r="25" spans="1:143" ht="23.25" thickBot="1" x14ac:dyDescent="0.5">
      <c r="A25" s="35">
        <f>RANK(CO25,$CO$4:$CO$153)</f>
        <v>22</v>
      </c>
      <c r="B25" s="4" t="s">
        <v>280</v>
      </c>
      <c r="C25" s="4"/>
      <c r="D25" s="24">
        <f>COUNTIF(N25:CM25,"="&amp;80)</f>
        <v>1</v>
      </c>
      <c r="E25" s="24">
        <v>0</v>
      </c>
      <c r="F25" s="24">
        <f>COUNTIF(BW25:CM25,"="&amp;80)</f>
        <v>1</v>
      </c>
      <c r="G25" s="25"/>
      <c r="H25" s="83">
        <f>COUNTIF(N25:CM25,"="&amp;70)</f>
        <v>0</v>
      </c>
      <c r="I25" s="83">
        <f>COUNTIF(N25:CM25,"&gt;"&amp;59)</f>
        <v>1</v>
      </c>
      <c r="J25" s="84">
        <f>COUNTIF(N25:CM25,"&gt;"&amp;49)</f>
        <v>1</v>
      </c>
      <c r="K25" s="117">
        <f>COUNTIF(N25:CM25,"&gt;"&amp;27)</f>
        <v>2</v>
      </c>
      <c r="L25" s="66"/>
      <c r="M25" s="74"/>
      <c r="N25" s="71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85"/>
      <c r="BE25" s="85"/>
      <c r="BF25" s="85"/>
      <c r="BG25" s="85"/>
      <c r="BH25" s="85"/>
      <c r="BI25" s="85"/>
      <c r="BJ25" s="93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>
        <v>36</v>
      </c>
      <c r="CH25" s="85"/>
      <c r="CI25" s="85">
        <v>12</v>
      </c>
      <c r="CJ25" s="85">
        <v>12</v>
      </c>
      <c r="CK25" s="85">
        <v>12</v>
      </c>
      <c r="CL25" s="85">
        <v>80</v>
      </c>
      <c r="CM25" s="85">
        <v>20</v>
      </c>
      <c r="CN25" s="32">
        <f>SUM(N25:CM25)</f>
        <v>172</v>
      </c>
      <c r="CO25" s="14">
        <f>N25*$N$158+O25*$O$158+P25*$P$158+Q25*$Q$158+R25*$R$158+S25*$S$158+T25*$T$158+U25*$U$158+V25*$V$158+W25*$W$158+X25*$X$158+Y25*$Y$158+Z25*$Z$159+AA25*$AA$158+AB25*$AB$158+AC25*$AC$158+AD25*$AD$158+AE25*$AE$158+AF25*$AF$158+AG25*$AG$158+AH25*$AH$158+AI25*$AI$158+AJ25*$AJ$158+AK25*$AK$158+AL25*$AL$158+AM25*$AM$158+AN25*$AN$158+AO25*$AO$158+AP25*$AP$158+AQ25*$AQ$158+AR25*$AR$158+AS25*$AS$158+AT25*$AT$158+AU25*$AU$158+AV25*$AV$158+AW25*$AW$158+AX25*$AX$158+AY25*$AY$158+AZ25*$AZ$158+BA25*$BA$158+BB25*$BB$158+BC25*$BC$158+BD25*$BD$158+BE25*$BE$158+BF25*$BF$158+BG25*$BG$158+BH25*$BH$158+BI25*$BI$158+BJ25*$BJ$158+BK25*$BK$158+BL25*$BL$158+BM25*$BM$158+BN25*$BN$158+BO25*$BO$158+BP25*$BP$158+BQ25*$BQ$158+BR25*$BR$158+BS25*$BS$158+BT25*$BT$158+BU25*$BU$158+BV25*$BV$158+BW25*$BW$158+BX25*$BX$158+BY25*$BY$158+BZ25*$BZ$158+CA25*$CA$158+CB25*$CB$158+CC25*$CC$158+CD25*$CD$158+CE25*$CE$158+CF25*$CF$158+CG25*$CG$158+$CH$158*CH25+CI25*$CI$158+CJ25*$CJ$158+CK25*$CK$158+CL25*$CL$158+CM25*$CM$158</f>
        <v>137.47307599999999</v>
      </c>
      <c r="CP25" s="10">
        <f>O25+T25+X25+Z25+AE25+AG25+AK25+AM25+AQ25+AS25+AW25+AZ25+BC25+BE25+BI25+BK25+BO25+BQ25+BU25+BW25+CA25+CC25+CG25+CI25+CM25</f>
        <v>68</v>
      </c>
      <c r="CQ25" s="10">
        <f>S25+U25+AB25+AH25+AN25+AT25+AY25+BF25+BL25+BR25+BX25+CD25+CJ25</f>
        <v>12</v>
      </c>
      <c r="CR25" s="10">
        <f>Q25+W25+AC25+AI25+AO25+AU25+BG25+BS25+CE25</f>
        <v>0</v>
      </c>
      <c r="CS25" s="58">
        <f>N25+P25+R25+V25+Y25+AA25+AD25+AF25+AJ25+AL25+AP25+AR25+AV25+AX25+BB25+BD25+BH25+BJ25+BN25+BP25+BT25+BV25+BZ25+CF25+CL25</f>
        <v>80</v>
      </c>
      <c r="CT25" s="10">
        <f>BA25+BM25+BY25+CK25</f>
        <v>12</v>
      </c>
      <c r="CU25" s="10">
        <f>CB25+CH25</f>
        <v>0</v>
      </c>
      <c r="CW25" s="33">
        <f>COUNT(N25:CM25)</f>
        <v>6</v>
      </c>
      <c r="CX25" s="61">
        <v>5</v>
      </c>
      <c r="CY25" s="61">
        <v>5</v>
      </c>
      <c r="CZ25" s="63">
        <f>CN25/CW25</f>
        <v>28.666666666666668</v>
      </c>
      <c r="DA25" s="32"/>
      <c r="DB25" s="32"/>
      <c r="DD25" s="45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</row>
    <row r="26" spans="1:143" ht="23.25" thickBot="1" x14ac:dyDescent="0.5">
      <c r="A26" s="35">
        <f>RANK(CO26,$CO$4:$CO$153)</f>
        <v>23</v>
      </c>
      <c r="B26" s="4" t="s">
        <v>278</v>
      </c>
      <c r="C26" s="4"/>
      <c r="D26" s="24">
        <f>COUNTIF(N26:CM26,"="&amp;80)</f>
        <v>0</v>
      </c>
      <c r="E26" s="24">
        <v>0</v>
      </c>
      <c r="F26" s="24">
        <f>COUNTIF(BW26:CM26,"="&amp;80)</f>
        <v>0</v>
      </c>
      <c r="G26" s="25"/>
      <c r="H26" s="83">
        <f>COUNTIF(N26:CM26,"="&amp;70)</f>
        <v>0</v>
      </c>
      <c r="I26" s="83">
        <f>COUNTIF(N26:CM26,"&gt;"&amp;59)</f>
        <v>1</v>
      </c>
      <c r="J26" s="84">
        <f>COUNTIF(N26:CM26,"&gt;"&amp;49)</f>
        <v>2</v>
      </c>
      <c r="K26" s="117">
        <f>COUNTIF(N26:CM26,"&gt;"&amp;27)</f>
        <v>5</v>
      </c>
      <c r="L26" s="66">
        <v>2</v>
      </c>
      <c r="M26" s="74"/>
      <c r="N26" s="71"/>
      <c r="O26" s="53"/>
      <c r="P26" s="40"/>
      <c r="Q26" s="53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85"/>
      <c r="BE26" s="85"/>
      <c r="BF26" s="85"/>
      <c r="BG26" s="85"/>
      <c r="BH26" s="85"/>
      <c r="BI26" s="85"/>
      <c r="BJ26" s="93"/>
      <c r="BK26" s="85"/>
      <c r="BL26" s="85"/>
      <c r="BM26" s="85"/>
      <c r="BN26" s="85"/>
      <c r="BO26" s="85"/>
      <c r="BP26" s="85"/>
      <c r="BQ26" s="85"/>
      <c r="BR26" s="85">
        <v>36</v>
      </c>
      <c r="BS26" s="85">
        <v>60</v>
      </c>
      <c r="BT26" s="85">
        <v>11</v>
      </c>
      <c r="BU26" s="85">
        <v>18</v>
      </c>
      <c r="BV26" s="85"/>
      <c r="BW26" s="85"/>
      <c r="BX26" s="85">
        <v>16</v>
      </c>
      <c r="BY26" s="85"/>
      <c r="BZ26" s="85"/>
      <c r="CA26" s="85">
        <v>1</v>
      </c>
      <c r="CB26" s="85"/>
      <c r="CC26" s="85"/>
      <c r="CD26" s="85">
        <v>5</v>
      </c>
      <c r="CE26" s="85"/>
      <c r="CF26" s="85"/>
      <c r="CG26" s="85">
        <v>8</v>
      </c>
      <c r="CH26" s="85">
        <v>45</v>
      </c>
      <c r="CI26" s="85">
        <v>1</v>
      </c>
      <c r="CJ26" s="85">
        <v>50</v>
      </c>
      <c r="CK26" s="85"/>
      <c r="CL26" s="85">
        <v>16</v>
      </c>
      <c r="CM26" s="85">
        <v>32</v>
      </c>
      <c r="CN26" s="32">
        <f>SUM(N26:CM26)</f>
        <v>299</v>
      </c>
      <c r="CO26" s="14">
        <f>N26*$N$158+O26*$O$158+P26*$P$158+Q26*$Q$158+R26*$R$158+S26*$S$158+T26*$T$158+U26*$U$158+V26*$V$158+W26*$W$158+X26*$X$158+Y26*$Y$158+Z26*$Z$159+AA26*$AA$158+AB26*$AB$158+AC26*$AC$158+AD26*$AD$158+AE26*$AE$158+AF26*$AF$158+AG26*$AG$158+AH26*$AH$158+AI26*$AI$158+AJ26*$AJ$158+AK26*$AK$158+AL26*$AL$158+AM26*$AM$158+AN26*$AN$158+AO26*$AO$158+AP26*$AP$158+AQ26*$AQ$158+AR26*$AR$158+AS26*$AS$158+AT26*$AT$158+AU26*$AU$158+AV26*$AV$158+AW26*$AW$158+AX26*$AX$158+AY26*$AY$158+AZ26*$AZ$158+BA26*$BA$158+BB26*$BB$158+BC26*$BC$158+BD26*$BD$158+BE26*$BE$158+BF26*$BF$158+BG26*$BG$158+BH26*$BH$158+BI26*$BI$158+BJ26*$BJ$158+BK26*$BK$158+BL26*$BL$158+BM26*$BM$158+BN26*$BN$158+BO26*$BO$158+BP26*$BP$158+BQ26*$BQ$158+BR26*$BR$158+BS26*$BS$158+BT26*$BT$158+BU26*$BU$158+BV26*$BV$158+BW26*$BW$158+BX26*$BX$158+BY26*$BY$158+BZ26*$BZ$158+CA26*$CA$158+CB26*$CB$158+CC26*$CC$158+CD26*$CD$158+CE26*$CE$158+CF26*$CF$158+CG26*$CG$158+$CH$158*CH26+CI26*$CI$158+CJ26*$CJ$158+CK26*$CK$158+CL26*$CL$158+CM26*$CM$158</f>
        <v>135.26479130395029</v>
      </c>
      <c r="CP26" s="10">
        <f>O26+T26+X26+Z26+AE26+AG26+AK26+AM26+AQ26+AS26+AW26+AZ26+BC26+BE26+BI26+BK26+BO26+BQ26+BU26+BW26+CA26+CC26+CG26+CI26+CM26</f>
        <v>60</v>
      </c>
      <c r="CQ26" s="10">
        <f>S26+U26+AB26+AH26+AN26+AT26+AY26+BF26+BL26+BR26+BX26+CD26+CJ26</f>
        <v>107</v>
      </c>
      <c r="CR26" s="10">
        <f>Q26+W26+AC26+AI26+AO26+AU26+BG26+BS26+CE26</f>
        <v>60</v>
      </c>
      <c r="CS26" s="58">
        <f>N26+P26+R26+V26+Y26+AA26+AD26+AF26+AJ26+AL26+AP26+AR26+AV26+AX26+BB26+BD26+BH26+BJ26+BN26+BP26+BT26+BV26+BZ26+CF26+CL26</f>
        <v>27</v>
      </c>
      <c r="CT26" s="10">
        <f>BA26+BM26+BY26+CK26</f>
        <v>0</v>
      </c>
      <c r="CU26" s="10">
        <f>CB26+CH26</f>
        <v>45</v>
      </c>
      <c r="CW26" s="33">
        <f>COUNT(N26:CM26)</f>
        <v>13</v>
      </c>
      <c r="CX26" s="61">
        <v>4</v>
      </c>
      <c r="CY26" s="61">
        <v>2</v>
      </c>
      <c r="CZ26" s="63">
        <f>CN26/CW26</f>
        <v>23</v>
      </c>
      <c r="DA26" s="32"/>
      <c r="DB26" s="32"/>
      <c r="DD26" s="45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</row>
    <row r="27" spans="1:143" ht="23.25" thickBot="1" x14ac:dyDescent="0.5">
      <c r="A27" s="35">
        <f>RANK(CO27,$CO$4:$CO$153)</f>
        <v>24</v>
      </c>
      <c r="B27" s="4" t="s">
        <v>275</v>
      </c>
      <c r="C27" s="4"/>
      <c r="D27" s="24">
        <f>COUNTIF(N27:CM27,"="&amp;80)</f>
        <v>0</v>
      </c>
      <c r="E27" s="24">
        <v>0</v>
      </c>
      <c r="F27" s="24">
        <f>COUNTIF(BW27:CM27,"="&amp;80)</f>
        <v>0</v>
      </c>
      <c r="G27" s="25"/>
      <c r="H27" s="83">
        <f>COUNTIF(N27:CM27,"="&amp;70)</f>
        <v>0</v>
      </c>
      <c r="I27" s="83">
        <f>COUNTIF(N27:CM27,"&gt;"&amp;59)</f>
        <v>1</v>
      </c>
      <c r="J27" s="84">
        <f>COUNTIF(N27:CM27,"&gt;"&amp;49)</f>
        <v>1</v>
      </c>
      <c r="K27" s="117">
        <f>COUNTIF(N27:CM27,"&gt;"&amp;27)</f>
        <v>2</v>
      </c>
      <c r="L27" s="66"/>
      <c r="M27" s="74"/>
      <c r="N27" s="71"/>
      <c r="O27" s="53"/>
      <c r="P27" s="40"/>
      <c r="Q27" s="53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85"/>
      <c r="BE27" s="85"/>
      <c r="BF27" s="85"/>
      <c r="BG27" s="85"/>
      <c r="BH27" s="85"/>
      <c r="BI27" s="85"/>
      <c r="BJ27" s="100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85">
        <v>15</v>
      </c>
      <c r="BV27" s="85"/>
      <c r="BW27" s="85"/>
      <c r="BX27" s="85"/>
      <c r="BY27" s="85">
        <v>16</v>
      </c>
      <c r="BZ27" s="85"/>
      <c r="CA27" s="85">
        <v>28</v>
      </c>
      <c r="CB27" s="85">
        <v>25</v>
      </c>
      <c r="CC27" s="85"/>
      <c r="CD27" s="85"/>
      <c r="CE27" s="85">
        <v>16</v>
      </c>
      <c r="CF27" s="85"/>
      <c r="CG27" s="85"/>
      <c r="CH27" s="85">
        <v>18</v>
      </c>
      <c r="CI27" s="85">
        <v>25</v>
      </c>
      <c r="CJ27" s="85">
        <v>11</v>
      </c>
      <c r="CK27" s="85">
        <v>9</v>
      </c>
      <c r="CL27" s="85"/>
      <c r="CM27" s="85">
        <v>60</v>
      </c>
      <c r="CN27" s="32">
        <f>SUM(N27:CM27)</f>
        <v>223</v>
      </c>
      <c r="CO27" s="14">
        <f>N27*$N$158+O27*$O$158+P27*$P$158+Q27*$Q$158+R27*$R$158+S27*$S$158+T27*$T$158+U27*$U$158+V27*$V$158+W27*$W$158+X27*$X$158+Y27*$Y$158+Z27*$Z$159+AA27*$AA$158+AB27*$AB$158+AC27*$AC$158+AD27*$AD$158+AE27*$AE$158+AF27*$AF$158+AG27*$AG$158+AH27*$AH$158+AI27*$AI$158+AJ27*$AJ$158+AK27*$AK$158+AL27*$AL$158+AM27*$AM$158+AN27*$AN$158+AO27*$AO$158+AP27*$AP$158+AQ27*$AQ$158+AR27*$AR$158+AS27*$AS$158+AT27*$AT$158+AU27*$AU$158+AV27*$AV$158+AW27*$AW$158+AX27*$AX$158+AY27*$AY$158+AZ27*$AZ$158+BA27*$BA$158+BB27*$BB$158+BC27*$BC$158+BD27*$BD$158+BE27*$BE$158+BF27*$BF$158+BG27*$BG$158+BH27*$BH$158+BI27*$BI$158+BJ27*$BJ$158+BK27*$BK$158+BL27*$BL$158+BM27*$BM$158+BN27*$BN$158+BO27*$BO$158+BP27*$BP$158+BQ27*$BQ$158+BR27*$BR$158+BS27*$BS$158+BT27*$BT$158+BU27*$BU$158+BV27*$BV$158+BW27*$BW$158+BX27*$BX$158+BY27*$BY$158+BZ27*$BZ$158+CA27*$CA$158+CB27*$CB$158+CC27*$CC$158+CD27*$CD$158+CE27*$CE$158+CF27*$CF$158+CG27*$CG$158+$CH$158*CH27+CI27*$CI$158+CJ27*$CJ$158+CK27*$CK$158+CL27*$CL$158+CM27*$CM$158</f>
        <v>130.89279360596677</v>
      </c>
      <c r="CP27" s="10">
        <f>O27+T27+X27+Z27+AE27+AG27+AK27+AM27+AQ27+AS27+AW27+AZ27+BC27+BE27+BI27+BK27+BO27+BQ27+BU27+BW27+CA27+CC27+CG27+CI27+CM27</f>
        <v>128</v>
      </c>
      <c r="CQ27" s="10">
        <f>S27+U27+AB27+AH27+AN27+AT27+AY27+BF27+BL27+BR27+BX27+CD27+CJ27</f>
        <v>11</v>
      </c>
      <c r="CR27" s="10">
        <f>Q27+W27+AC27+AI27+AO27+AU27+BG27+BS27+CE27</f>
        <v>16</v>
      </c>
      <c r="CS27" s="58">
        <f>N27+P27+R27+V27+Y27+AA27+AD27+AF27+AJ27+AL27+AP27+AR27+AV27+AX27+BB27+BD27+BH27+BJ27+BN27+BP27+BT27+BV27+BZ27+CF27+CL27</f>
        <v>0</v>
      </c>
      <c r="CT27" s="10">
        <f>BA27+BM27+BY27+CK27</f>
        <v>25</v>
      </c>
      <c r="CU27" s="10">
        <f>CB27+CH27</f>
        <v>43</v>
      </c>
      <c r="CW27" s="33">
        <f>COUNT(N27:CM27)</f>
        <v>10</v>
      </c>
      <c r="CX27" s="61">
        <v>4</v>
      </c>
      <c r="CY27" s="61">
        <v>1</v>
      </c>
      <c r="CZ27" s="63">
        <f>CN27/CW27</f>
        <v>22.3</v>
      </c>
    </row>
    <row r="28" spans="1:143" ht="23.25" thickBot="1" x14ac:dyDescent="0.5">
      <c r="A28" s="35">
        <f>RANK(CO28,$CO$4:$CO$153)</f>
        <v>25</v>
      </c>
      <c r="B28" s="4" t="s">
        <v>259</v>
      </c>
      <c r="C28" s="4"/>
      <c r="D28" s="24">
        <f>COUNTIF(N28:CM28,"="&amp;80)</f>
        <v>0</v>
      </c>
      <c r="E28" s="24">
        <v>0</v>
      </c>
      <c r="F28" s="24">
        <f>COUNTIF(BW28:CM28,"="&amp;80)</f>
        <v>0</v>
      </c>
      <c r="G28" s="25">
        <v>1</v>
      </c>
      <c r="H28" s="83">
        <f>COUNTIF(N28:CM28,"="&amp;70)</f>
        <v>0</v>
      </c>
      <c r="I28" s="83">
        <f>COUNTIF(N28:CM28,"&gt;"&amp;59)</f>
        <v>2</v>
      </c>
      <c r="J28" s="84">
        <f>COUNTIF(N28:CM28,"&gt;"&amp;49)</f>
        <v>6</v>
      </c>
      <c r="K28" s="117">
        <f>COUNTIF(N28:CM28,"&gt;"&amp;27)</f>
        <v>18</v>
      </c>
      <c r="L28" s="66"/>
      <c r="M28" s="74"/>
      <c r="N28" s="71">
        <v>15</v>
      </c>
      <c r="O28" s="40">
        <v>25</v>
      </c>
      <c r="P28" s="40">
        <v>11</v>
      </c>
      <c r="Q28" s="40">
        <v>20</v>
      </c>
      <c r="R28" s="40">
        <v>1</v>
      </c>
      <c r="S28" s="40"/>
      <c r="T28" s="40">
        <v>20</v>
      </c>
      <c r="U28" s="40">
        <v>12</v>
      </c>
      <c r="V28" s="40"/>
      <c r="W28" s="40">
        <v>14</v>
      </c>
      <c r="X28" s="40"/>
      <c r="Y28" s="40"/>
      <c r="Z28" s="40"/>
      <c r="AA28" s="40">
        <v>50</v>
      </c>
      <c r="AB28" s="40">
        <v>36</v>
      </c>
      <c r="AC28" s="40">
        <v>32</v>
      </c>
      <c r="AD28" s="40"/>
      <c r="AE28" s="40">
        <v>12</v>
      </c>
      <c r="AF28" s="40">
        <v>36</v>
      </c>
      <c r="AG28" s="40">
        <v>18</v>
      </c>
      <c r="AH28" s="40">
        <v>8</v>
      </c>
      <c r="AI28" s="40">
        <v>40</v>
      </c>
      <c r="AJ28" s="40">
        <v>20</v>
      </c>
      <c r="AK28" s="40">
        <v>12</v>
      </c>
      <c r="AL28" s="40">
        <v>10</v>
      </c>
      <c r="AM28" s="40">
        <v>15</v>
      </c>
      <c r="AN28" s="40">
        <v>25</v>
      </c>
      <c r="AO28" s="40">
        <v>60</v>
      </c>
      <c r="AP28" s="40">
        <v>55</v>
      </c>
      <c r="AQ28" s="40">
        <v>7</v>
      </c>
      <c r="AR28" s="40">
        <v>55</v>
      </c>
      <c r="AS28" s="40">
        <v>22</v>
      </c>
      <c r="AT28" s="40">
        <v>20</v>
      </c>
      <c r="AU28" s="40">
        <v>45</v>
      </c>
      <c r="AV28" s="40">
        <v>11</v>
      </c>
      <c r="AW28" s="40">
        <v>36</v>
      </c>
      <c r="AX28" s="40">
        <v>15</v>
      </c>
      <c r="AY28" s="40">
        <v>20</v>
      </c>
      <c r="AZ28" s="53">
        <v>0</v>
      </c>
      <c r="BA28" s="40">
        <v>40</v>
      </c>
      <c r="BB28" s="40">
        <v>60</v>
      </c>
      <c r="BC28" s="40">
        <v>9</v>
      </c>
      <c r="BD28" s="40"/>
      <c r="BE28" s="40"/>
      <c r="BF28" s="40"/>
      <c r="BG28" s="86">
        <v>15</v>
      </c>
      <c r="BH28" s="40"/>
      <c r="BI28" s="40"/>
      <c r="BJ28" s="71">
        <v>45</v>
      </c>
      <c r="BK28" s="40">
        <v>28</v>
      </c>
      <c r="BL28" s="40">
        <v>18</v>
      </c>
      <c r="BM28" s="40">
        <v>15</v>
      </c>
      <c r="BN28" s="40">
        <v>16</v>
      </c>
      <c r="BO28" s="40">
        <v>36</v>
      </c>
      <c r="BP28" s="40"/>
      <c r="BQ28" s="40"/>
      <c r="BR28" s="40"/>
      <c r="BS28" s="40"/>
      <c r="BT28" s="40"/>
      <c r="BU28" s="85"/>
      <c r="BV28" s="85"/>
      <c r="BW28" s="85">
        <v>7</v>
      </c>
      <c r="BX28" s="85">
        <v>18</v>
      </c>
      <c r="BY28" s="85"/>
      <c r="BZ28" s="85"/>
      <c r="CA28" s="85">
        <v>16</v>
      </c>
      <c r="CB28" s="85">
        <v>20</v>
      </c>
      <c r="CC28" s="85">
        <v>1</v>
      </c>
      <c r="CD28" s="85">
        <v>36</v>
      </c>
      <c r="CE28" s="85">
        <v>9</v>
      </c>
      <c r="CF28" s="85">
        <v>32</v>
      </c>
      <c r="CG28" s="85">
        <v>55</v>
      </c>
      <c r="CH28" s="85">
        <v>9</v>
      </c>
      <c r="CI28" s="85">
        <v>4</v>
      </c>
      <c r="CJ28" s="85">
        <v>25</v>
      </c>
      <c r="CK28" s="85"/>
      <c r="CL28" s="85"/>
      <c r="CM28" s="85"/>
      <c r="CN28" s="32">
        <f>SUM(N28:CM28)</f>
        <v>1292</v>
      </c>
      <c r="CO28" s="14">
        <f>N28*$N$158+O28*$O$158+P28*$P$158+Q28*$Q$158+R28*$R$158+S28*$S$158+T28*$T$158+U28*$U$158+V28*$V$158+W28*$W$158+X28*$X$158+Y28*$Y$158+Z28*$Z$159+AA28*$AA$158+AB28*$AB$158+AC28*$AC$158+AD28*$AD$158+AE28*$AE$158+AF28*$AF$158+AG28*$AG$158+AH28*$AH$158+AI28*$AI$158+AJ28*$AJ$158+AK28*$AK$158+AL28*$AL$158+AM28*$AM$158+AN28*$AN$158+AO28*$AO$158+AP28*$AP$158+AQ28*$AQ$158+AR28*$AR$158+AS28*$AS$158+AT28*$AT$158+AU28*$AU$158+AV28*$AV$158+AW28*$AW$158+AX28*$AX$158+AY28*$AY$158+AZ28*$AZ$158+BA28*$BA$158+BB28*$BB$158+BC28*$BC$158+BD28*$BD$158+BE28*$BE$158+BF28*$BF$158+BG28*$BG$158+BH28*$BH$158+BI28*$BI$158+BJ28*$BJ$158+BK28*$BK$158+BL28*$BL$158+BM28*$BM$158+BN28*$BN$158+BO28*$BO$158+BP28*$BP$158+BQ28*$BQ$158+BR28*$BR$158+BS28*$BS$158+BT28*$BT$158+BU28*$BU$158+BV28*$BV$158+BW28*$BW$158+BX28*$BX$158+BY28*$BY$158+BZ28*$BZ$158+CA28*$CA$158+CB28*$CB$158+CC28*$CC$158+CD28*$CD$158+CE28*$CE$158+CF28*$CF$158+CG28*$CG$158+$CH$158*CH28+CI28*$CI$158+CJ28*$CJ$158+CK28*$CK$158+CL28*$CL$158+CM28*$CM$158</f>
        <v>120.62625594293101</v>
      </c>
      <c r="CP28" s="10">
        <f>O28+T28+X28+Z28+AE28+AG28+AK28+AM28+AQ28+AS28+AW28+AZ28+BC28+BE28+BI28+BK28+BO28+BQ28+BU28+BW28+CA28+CC28+CG28+CI28+CM28</f>
        <v>323</v>
      </c>
      <c r="CQ28" s="10">
        <f>S28+U28+AB28+AH28+AN28+AT28+AY28+BF28+BL28+BR28+BX28+CD28+CJ28</f>
        <v>218</v>
      </c>
      <c r="CR28" s="10">
        <f>Q28+W28+AC28+AI28+AO28+AU28+BG28+BS28+CE28</f>
        <v>235</v>
      </c>
      <c r="CS28" s="58">
        <f>N28+P28+R28+V28+Y28+AA28+AD28+AF28+AJ28+AL28+AP28+AR28+AV28+AX28+BB28+BD28+BH28+BJ28+BN28+BP28+BT28+BV28+BZ28+CF28+CL28</f>
        <v>432</v>
      </c>
      <c r="CT28" s="10">
        <f>BA28+BM28+BY28+CK28</f>
        <v>55</v>
      </c>
      <c r="CU28" s="10">
        <f>CB28+CH28</f>
        <v>29</v>
      </c>
      <c r="CW28" s="33">
        <f>COUNT(N28:CM28)</f>
        <v>55</v>
      </c>
      <c r="CX28" s="61">
        <v>25</v>
      </c>
      <c r="CY28" s="61">
        <v>0</v>
      </c>
      <c r="CZ28" s="63">
        <f>CN28/CW28</f>
        <v>23.490909090909092</v>
      </c>
    </row>
    <row r="29" spans="1:143" ht="23.25" thickBot="1" x14ac:dyDescent="0.5">
      <c r="A29" s="35">
        <f>RANK(CO29,$CO$4:$CO$153)</f>
        <v>26</v>
      </c>
      <c r="B29" s="4" t="s">
        <v>274</v>
      </c>
      <c r="C29" s="4"/>
      <c r="D29" s="24">
        <f>COUNTIF(N29:CM29,"="&amp;80)</f>
        <v>1</v>
      </c>
      <c r="E29" s="24">
        <v>0</v>
      </c>
      <c r="F29" s="24">
        <f>COUNTIF(BW29:CM29,"="&amp;80)</f>
        <v>0</v>
      </c>
      <c r="G29" s="25">
        <v>1</v>
      </c>
      <c r="H29" s="83">
        <f>COUNTIF(N29:CM29,"="&amp;70)</f>
        <v>0</v>
      </c>
      <c r="I29" s="83">
        <f>COUNTIF(N29:CM29,"&gt;"&amp;59)</f>
        <v>2</v>
      </c>
      <c r="J29" s="84">
        <f>COUNTIF(N29:CM29,"&gt;"&amp;49)</f>
        <v>3</v>
      </c>
      <c r="K29" s="117">
        <f>COUNTIF(N29:CM29,"&gt;"&amp;27)</f>
        <v>13</v>
      </c>
      <c r="L29" s="66">
        <v>1</v>
      </c>
      <c r="M29" s="74"/>
      <c r="N29" s="71"/>
      <c r="O29" s="40">
        <v>22</v>
      </c>
      <c r="P29" s="40">
        <v>15</v>
      </c>
      <c r="Q29" s="40"/>
      <c r="R29" s="40">
        <v>10</v>
      </c>
      <c r="S29" s="40">
        <v>14</v>
      </c>
      <c r="T29" s="40">
        <v>80</v>
      </c>
      <c r="U29" s="40">
        <v>28</v>
      </c>
      <c r="V29" s="40">
        <v>20</v>
      </c>
      <c r="W29" s="40">
        <v>16</v>
      </c>
      <c r="X29" s="40">
        <v>45</v>
      </c>
      <c r="Y29" s="40">
        <v>10</v>
      </c>
      <c r="Z29" s="40">
        <v>11</v>
      </c>
      <c r="AA29" s="40">
        <v>12</v>
      </c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>
        <v>16</v>
      </c>
      <c r="AM29" s="40">
        <v>50</v>
      </c>
      <c r="AN29" s="40">
        <v>1</v>
      </c>
      <c r="AO29" s="40">
        <v>45</v>
      </c>
      <c r="AP29" s="40">
        <v>32</v>
      </c>
      <c r="AQ29" s="40">
        <v>32</v>
      </c>
      <c r="AR29" s="40"/>
      <c r="AS29" s="40"/>
      <c r="AT29" s="40">
        <v>5</v>
      </c>
      <c r="AU29" s="40"/>
      <c r="AV29" s="40"/>
      <c r="AW29" s="40"/>
      <c r="AX29" s="40">
        <v>12</v>
      </c>
      <c r="AY29" s="40">
        <v>5</v>
      </c>
      <c r="AZ29" s="40">
        <v>4</v>
      </c>
      <c r="BA29" s="40"/>
      <c r="BB29" s="53">
        <v>0</v>
      </c>
      <c r="BC29" s="40"/>
      <c r="BD29" s="86">
        <v>15</v>
      </c>
      <c r="BE29" s="86">
        <v>11</v>
      </c>
      <c r="BF29" s="86">
        <v>10</v>
      </c>
      <c r="BG29" s="86">
        <v>8</v>
      </c>
      <c r="BH29" s="86">
        <v>8</v>
      </c>
      <c r="BI29" s="86">
        <v>32</v>
      </c>
      <c r="BJ29" s="97">
        <v>16</v>
      </c>
      <c r="BK29" s="94">
        <v>15</v>
      </c>
      <c r="BL29" s="94">
        <v>6</v>
      </c>
      <c r="BM29" s="94"/>
      <c r="BN29" s="94"/>
      <c r="BO29" s="94"/>
      <c r="BP29" s="94">
        <v>32</v>
      </c>
      <c r="BQ29" s="94"/>
      <c r="BR29" s="94"/>
      <c r="BS29" s="94"/>
      <c r="BT29" s="94"/>
      <c r="BU29" s="85"/>
      <c r="BV29" s="85">
        <v>32</v>
      </c>
      <c r="BW29" s="85"/>
      <c r="BX29" s="85"/>
      <c r="BY29" s="85">
        <v>32</v>
      </c>
      <c r="BZ29" s="85"/>
      <c r="CA29" s="85"/>
      <c r="CB29" s="85">
        <v>18</v>
      </c>
      <c r="CC29" s="85">
        <v>13</v>
      </c>
      <c r="CD29" s="85"/>
      <c r="CE29" s="85"/>
      <c r="CF29" s="85"/>
      <c r="CG29" s="85"/>
      <c r="CH29" s="85">
        <v>10</v>
      </c>
      <c r="CI29" s="85"/>
      <c r="CJ29" s="85">
        <v>28</v>
      </c>
      <c r="CK29" s="85"/>
      <c r="CL29" s="85">
        <v>60</v>
      </c>
      <c r="CM29" s="85"/>
      <c r="CN29" s="32">
        <f>SUM(N29:CM29)</f>
        <v>831</v>
      </c>
      <c r="CO29" s="14">
        <f>N29*$N$158+O29*$O$158+P29*$P$158+Q29*$Q$158+R29*$R$158+S29*$S$158+T29*$T$158+U29*$U$158+V29*$V$158+W29*$W$158+X29*$X$158+Y29*$Y$158+Z29*$Z$159+AA29*$AA$158+AB29*$AB$158+AC29*$AC$158+AD29*$AD$158+AE29*$AE$158+AF29*$AF$158+AG29*$AG$158+AH29*$AH$158+AI29*$AI$158+AJ29*$AJ$158+AK29*$AK$158+AL29*$AL$158+AM29*$AM$158+AN29*$AN$158+AO29*$AO$158+AP29*$AP$158+AQ29*$AQ$158+AR29*$AR$158+AS29*$AS$158+AT29*$AT$158+AU29*$AU$158+AV29*$AV$158+AW29*$AW$158+AX29*$AX$158+AY29*$AY$158+AZ29*$AZ$158+BA29*$BA$158+BB29*$BB$158+BC29*$BC$158+BD29*$BD$158+BE29*$BE$158+BF29*$BF$158+BG29*$BG$158+BH29*$BH$158+BI29*$BI$158+BJ29*$BJ$158+BK29*$BK$158+BL29*$BL$158+BM29*$BM$158+BN29*$BN$158+BO29*$BO$158+BP29*$BP$158+BQ29*$BQ$158+BR29*$BR$158+BS29*$BS$158+BT29*$BT$158+BU29*$BU$158+BV29*$BV$158+BW29*$BW$158+BX29*$BX$158+BY29*$BY$158+BZ29*$BZ$158+CA29*$CA$158+CB29*$CB$158+CC29*$CC$158+CD29*$CD$158+CE29*$CE$158+CF29*$CF$158+CG29*$CG$158+$CH$158*CH29+CI29*$CI$158+CJ29*$CJ$158+CK29*$CK$158+CL29*$CL$158+CM29*$CM$158</f>
        <v>112.2171421619572</v>
      </c>
      <c r="CP29" s="10">
        <f>O29+T29+X29+Z29+AE29+AG29+AK29+AM29+AQ29+AS29+AW29+AZ29+BC29+BE29+BI29+BK29+BO29+BQ29+BU29+BW29+CA29+CC29+CG29+CI29+CM29</f>
        <v>315</v>
      </c>
      <c r="CQ29" s="10">
        <f>S29+U29+AB29+AH29+AN29+AT29+AY29+BF29+BL29+BR29+BX29+CD29+CJ29</f>
        <v>97</v>
      </c>
      <c r="CR29" s="10">
        <f>Q29+W29+AC29+AI29+AO29+AU29+BG29+BS29+CE29</f>
        <v>69</v>
      </c>
      <c r="CS29" s="58">
        <f>N29+P29+R29+V29+Y29+AA29+AD29+AF29+AJ29+AL29+AP29+AR29+AV29+AX29+BB29+BD29+BH29+BJ29+BN29+BP29+BT29+BV29+BZ29+CF29+CL29</f>
        <v>290</v>
      </c>
      <c r="CT29" s="10">
        <f>BA29+BM29+BY29+CK29</f>
        <v>32</v>
      </c>
      <c r="CU29" s="10">
        <f>CB29+CH29</f>
        <v>28</v>
      </c>
      <c r="CW29" s="33">
        <f>COUNT(N29:CM29)</f>
        <v>40</v>
      </c>
      <c r="CX29" s="61">
        <v>10</v>
      </c>
      <c r="CY29" s="61">
        <v>0</v>
      </c>
      <c r="CZ29" s="63">
        <f>CN29/CW29</f>
        <v>20.774999999999999</v>
      </c>
      <c r="DA29" s="32"/>
      <c r="DB29" s="32"/>
      <c r="DD29" s="45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</row>
    <row r="30" spans="1:143" ht="23.25" thickBot="1" x14ac:dyDescent="0.5">
      <c r="A30" s="35">
        <f>RANK(CO30,$CO$4:$CO$153)</f>
        <v>27</v>
      </c>
      <c r="B30" s="23" t="s">
        <v>258</v>
      </c>
      <c r="C30" s="23"/>
      <c r="D30" s="24">
        <f>COUNTIF(N30:CM30,"="&amp;80)</f>
        <v>2</v>
      </c>
      <c r="E30" s="24">
        <v>0</v>
      </c>
      <c r="F30" s="24">
        <f>COUNTIF(BW30:CM30,"="&amp;80)</f>
        <v>0</v>
      </c>
      <c r="G30" s="26">
        <v>4</v>
      </c>
      <c r="H30" s="83">
        <f>COUNTIF(N30:CM30,"="&amp;70)</f>
        <v>3</v>
      </c>
      <c r="I30" s="83">
        <f>COUNTIF(N30:CM30,"&gt;"&amp;59)</f>
        <v>9</v>
      </c>
      <c r="J30" s="84">
        <f>COUNTIF(N30:CM30,"&gt;"&amp;49)</f>
        <v>14</v>
      </c>
      <c r="K30" s="117">
        <f>COUNTIF(N30:CM30,"&gt;"&amp;27)</f>
        <v>32</v>
      </c>
      <c r="L30" s="67">
        <v>1</v>
      </c>
      <c r="M30" s="75"/>
      <c r="N30" s="71">
        <v>45</v>
      </c>
      <c r="O30" s="40">
        <v>9</v>
      </c>
      <c r="P30" s="40">
        <v>14</v>
      </c>
      <c r="Q30" s="40">
        <v>4</v>
      </c>
      <c r="R30" s="40">
        <v>2</v>
      </c>
      <c r="S30" s="40">
        <v>40</v>
      </c>
      <c r="T30" s="40">
        <v>40</v>
      </c>
      <c r="U30" s="40">
        <v>20</v>
      </c>
      <c r="V30" s="40">
        <v>12</v>
      </c>
      <c r="W30" s="40">
        <v>40</v>
      </c>
      <c r="X30" s="40">
        <v>70</v>
      </c>
      <c r="Y30" s="40">
        <v>13</v>
      </c>
      <c r="Z30" s="40">
        <v>60</v>
      </c>
      <c r="AA30" s="40">
        <v>10</v>
      </c>
      <c r="AB30" s="40">
        <v>32</v>
      </c>
      <c r="AC30" s="40">
        <v>36</v>
      </c>
      <c r="AD30" s="40">
        <v>28</v>
      </c>
      <c r="AE30" s="40">
        <v>80</v>
      </c>
      <c r="AF30" s="40">
        <v>45</v>
      </c>
      <c r="AG30" s="40">
        <v>28</v>
      </c>
      <c r="AH30" s="40"/>
      <c r="AI30" s="40"/>
      <c r="AJ30" s="40">
        <v>13</v>
      </c>
      <c r="AK30" s="40">
        <v>22</v>
      </c>
      <c r="AL30" s="40">
        <v>45</v>
      </c>
      <c r="AM30" s="40">
        <v>70</v>
      </c>
      <c r="AN30" s="40">
        <v>36</v>
      </c>
      <c r="AO30" s="40">
        <v>14</v>
      </c>
      <c r="AP30" s="40">
        <v>13</v>
      </c>
      <c r="AQ30" s="40">
        <v>8</v>
      </c>
      <c r="AR30" s="40">
        <v>32</v>
      </c>
      <c r="AS30" s="40">
        <v>50</v>
      </c>
      <c r="AT30" s="40"/>
      <c r="AU30" s="40"/>
      <c r="AV30" s="40">
        <v>60</v>
      </c>
      <c r="AW30" s="40">
        <v>12</v>
      </c>
      <c r="AX30" s="40">
        <v>55</v>
      </c>
      <c r="AY30" s="40">
        <v>2</v>
      </c>
      <c r="AZ30" s="40"/>
      <c r="BA30" s="40"/>
      <c r="BB30" s="40">
        <v>4</v>
      </c>
      <c r="BC30" s="40">
        <v>1</v>
      </c>
      <c r="BD30" s="86">
        <v>6</v>
      </c>
      <c r="BE30" s="86">
        <v>80</v>
      </c>
      <c r="BF30" s="40"/>
      <c r="BG30" s="86">
        <v>16</v>
      </c>
      <c r="BH30" s="86">
        <v>45</v>
      </c>
      <c r="BI30" s="86">
        <v>14</v>
      </c>
      <c r="BJ30" s="97">
        <v>4</v>
      </c>
      <c r="BK30" s="94">
        <v>45</v>
      </c>
      <c r="BL30" s="94"/>
      <c r="BM30" s="94">
        <v>60</v>
      </c>
      <c r="BN30" s="94">
        <v>45</v>
      </c>
      <c r="BO30" s="94">
        <v>45</v>
      </c>
      <c r="BP30" s="94">
        <v>36</v>
      </c>
      <c r="BQ30" s="94">
        <v>36</v>
      </c>
      <c r="BR30" s="94"/>
      <c r="BS30" s="94">
        <v>55</v>
      </c>
      <c r="BT30" s="94">
        <v>50</v>
      </c>
      <c r="BU30" s="85">
        <v>70</v>
      </c>
      <c r="BV30" s="85">
        <v>11</v>
      </c>
      <c r="BW30" s="85">
        <v>5</v>
      </c>
      <c r="BX30" s="85"/>
      <c r="BY30" s="85">
        <v>55</v>
      </c>
      <c r="BZ30" s="85"/>
      <c r="CA30" s="85"/>
      <c r="CB30" s="85">
        <v>60</v>
      </c>
      <c r="CC30" s="85">
        <v>25</v>
      </c>
      <c r="CD30" s="85"/>
      <c r="CE30" s="85"/>
      <c r="CF30" s="85"/>
      <c r="CG30" s="85"/>
      <c r="CH30" s="85"/>
      <c r="CI30" s="85"/>
      <c r="CJ30" s="85"/>
      <c r="CK30" s="85"/>
      <c r="CL30" s="85">
        <v>9</v>
      </c>
      <c r="CM30" s="85"/>
      <c r="CN30" s="32">
        <f>SUM(N30:CM30)</f>
        <v>1837</v>
      </c>
      <c r="CO30" s="14">
        <f>N30*$N$158+O30*$O$158+P30*$P$158+Q30*$Q$158+R30*$R$158+S30*$S$158+T30*$T$158+U30*$U$158+V30*$V$158+W30*$W$158+X30*$X$158+Y30*$Y$158+Z30*$Z$159+AA30*$AA$158+AB30*$AB$158+AC30*$AC$158+AD30*$AD$158+AE30*$AE$158+AF30*$AF$158+AG30*$AG$158+AH30*$AH$158+AI30*$AI$158+AJ30*$AJ$158+AK30*$AK$158+AL30*$AL$158+AM30*$AM$158+AN30*$AN$158+AO30*$AO$158+AP30*$AP$158+AQ30*$AQ$158+AR30*$AR$158+AS30*$AS$158+AT30*$AT$158+AU30*$AU$158+AV30*$AV$158+AW30*$AW$158+AX30*$AX$158+AY30*$AY$158+AZ30*$AZ$158+BA30*$BA$158+BB30*$BB$158+BC30*$BC$158+BD30*$BD$158+BE30*$BE$158+BF30*$BF$158+BG30*$BG$158+BH30*$BH$158+BI30*$BI$158+BJ30*$BJ$158+BK30*$BK$158+BL30*$BL$158+BM30*$BM$158+BN30*$BN$158+BO30*$BO$158+BP30*$BP$158+BQ30*$BQ$158+BR30*$BR$158+BS30*$BS$158+BT30*$BT$158+BU30*$BU$158+BV30*$BV$158+BW30*$BW$158+BX30*$BX$158+BY30*$BY$158+BZ30*$BZ$158+CA30*$CA$158+CB30*$CB$158+CC30*$CC$158+CD30*$CD$158+CE30*$CE$158+CF30*$CF$158+CG30*$CG$158+$CH$158*CH30+CI30*$CI$158+CJ30*$CJ$158+CK30*$CK$158+CL30*$CL$158+CM30*$CM$158</f>
        <v>103.99969293273242</v>
      </c>
      <c r="CP30" s="10">
        <f>O30+T30+X30+Z30+AE30+AG30+AK30+AM30+AQ30+AS30+AW30+AZ30+BC30+BE30+BI30+BK30+BO30+BQ30+BU30+BW30+CA30+CC30+CG30+CI30+CM30</f>
        <v>770</v>
      </c>
      <c r="CQ30" s="10">
        <f>S30+U30+AB30+AH30+AN30+AT30+AY30+BF30+BL30+BR30+BX30+CD30+CJ30</f>
        <v>130</v>
      </c>
      <c r="CR30" s="10">
        <f>Q30+W30+AC30+AI30+AO30+AU30+BG30+BS30+CE30</f>
        <v>165</v>
      </c>
      <c r="CS30" s="58">
        <f>N30+P30+R30+V30+Y30+AA30+AD30+AF30+AJ30+AL30+AP30+AR30+AV30+AX30+BB30+BD30+BH30+BJ30+BN30+BP30+BT30+BV30+BZ30+CF30+CL30</f>
        <v>597</v>
      </c>
      <c r="CT30" s="10">
        <f>BA30+BM30+BY30+CK30</f>
        <v>115</v>
      </c>
      <c r="CU30" s="10">
        <f>CB30+CH30</f>
        <v>60</v>
      </c>
      <c r="CW30" s="33">
        <f>COUNT(N30:CM30)</f>
        <v>57</v>
      </c>
      <c r="CX30" s="61">
        <v>20</v>
      </c>
      <c r="CY30" s="61">
        <v>0</v>
      </c>
      <c r="CZ30" s="63">
        <f>CN30/CW30</f>
        <v>32.228070175438596</v>
      </c>
    </row>
    <row r="31" spans="1:143" ht="23.25" thickBot="1" x14ac:dyDescent="0.5">
      <c r="A31" s="35">
        <f>RANK(CO31,$CO$4:$CO$153)</f>
        <v>28</v>
      </c>
      <c r="B31" s="4" t="s">
        <v>263</v>
      </c>
      <c r="C31" s="4"/>
      <c r="D31" s="24">
        <f>COUNTIF(N31:CM31,"="&amp;80)</f>
        <v>1</v>
      </c>
      <c r="E31" s="24">
        <v>0</v>
      </c>
      <c r="F31" s="24">
        <f>COUNTIF(BW31:CM31,"="&amp;80)</f>
        <v>1</v>
      </c>
      <c r="G31" s="25">
        <v>1</v>
      </c>
      <c r="H31" s="83">
        <f>COUNTIF(N31:CM31,"="&amp;70)</f>
        <v>0</v>
      </c>
      <c r="I31" s="83">
        <f>COUNTIF(N31:CM31,"&gt;"&amp;59)</f>
        <v>2</v>
      </c>
      <c r="J31" s="84">
        <f>COUNTIF(N31:CM31,"&gt;"&amp;49)</f>
        <v>2</v>
      </c>
      <c r="K31" s="117">
        <f>COUNTIF(N31:CM31,"&gt;"&amp;27)</f>
        <v>4</v>
      </c>
      <c r="L31" s="66"/>
      <c r="M31" s="74"/>
      <c r="N31" s="71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>
        <v>11</v>
      </c>
      <c r="AJ31" s="40"/>
      <c r="AK31" s="40"/>
      <c r="AL31" s="40">
        <v>14</v>
      </c>
      <c r="AM31" s="40"/>
      <c r="AN31" s="40"/>
      <c r="AO31" s="40"/>
      <c r="AP31" s="40">
        <v>4</v>
      </c>
      <c r="AQ31" s="40">
        <v>9</v>
      </c>
      <c r="AR31" s="40"/>
      <c r="AS31" s="40"/>
      <c r="AT31" s="40">
        <v>9</v>
      </c>
      <c r="AU31" s="9"/>
      <c r="AV31" s="40"/>
      <c r="AW31" s="40"/>
      <c r="AX31" s="40"/>
      <c r="AY31" s="40"/>
      <c r="AZ31" s="40">
        <v>14</v>
      </c>
      <c r="BA31" s="40">
        <v>10</v>
      </c>
      <c r="BB31" s="40"/>
      <c r="BC31" s="40">
        <v>60</v>
      </c>
      <c r="BD31" s="40"/>
      <c r="BE31" s="86">
        <v>5</v>
      </c>
      <c r="BF31" s="40"/>
      <c r="BG31" s="86">
        <v>40</v>
      </c>
      <c r="BH31" s="86">
        <v>13</v>
      </c>
      <c r="BI31" s="40"/>
      <c r="BJ31" s="99"/>
      <c r="BK31" s="95"/>
      <c r="BL31" s="95"/>
      <c r="BM31" s="95"/>
      <c r="BN31" s="95">
        <v>10</v>
      </c>
      <c r="BO31" s="95"/>
      <c r="BP31" s="95"/>
      <c r="BQ31" s="95"/>
      <c r="BR31" s="95"/>
      <c r="BS31" s="95"/>
      <c r="BT31" s="95"/>
      <c r="BU31" s="85"/>
      <c r="BV31" s="85">
        <v>40</v>
      </c>
      <c r="BW31" s="85">
        <v>80</v>
      </c>
      <c r="BX31" s="85">
        <v>25</v>
      </c>
      <c r="BY31" s="85">
        <v>18</v>
      </c>
      <c r="BZ31" s="85">
        <v>15</v>
      </c>
      <c r="CA31" s="85">
        <v>7</v>
      </c>
      <c r="CB31" s="85">
        <v>22</v>
      </c>
      <c r="CC31" s="85">
        <v>3</v>
      </c>
      <c r="CD31" s="85">
        <v>25</v>
      </c>
      <c r="CE31" s="85">
        <v>18</v>
      </c>
      <c r="CF31" s="85">
        <v>11</v>
      </c>
      <c r="CG31" s="85"/>
      <c r="CH31" s="85"/>
      <c r="CI31" s="85"/>
      <c r="CJ31" s="85"/>
      <c r="CK31" s="85"/>
      <c r="CL31" s="85">
        <v>11</v>
      </c>
      <c r="CM31" s="85"/>
      <c r="CN31" s="32">
        <f>SUM(N31:CM31)</f>
        <v>474</v>
      </c>
      <c r="CO31" s="14">
        <f>N31*$N$158+O31*$O$158+P31*$P$158+Q31*$Q$158+R31*$R$158+S31*$S$158+T31*$T$158+U31*$U$158+V31*$V$158+W31*$W$158+X31*$X$158+Y31*$Y$158+Z31*$Z$159+AA31*$AA$158+AB31*$AB$158+AC31*$AC$158+AD31*$AD$158+AE31*$AE$158+AF31*$AF$158+AG31*$AG$158+AH31*$AH$158+AI31*$AI$158+AJ31*$AJ$158+AK31*$AK$158+AL31*$AL$158+AM31*$AM$158+AN31*$AN$158+AO31*$AO$158+AP31*$AP$158+AQ31*$AQ$158+AR31*$AR$158+AS31*$AS$158+AT31*$AT$158+AU31*$AU$158+AV31*$AV$158+AW31*$AW$158+AX31*$AX$158+AY31*$AY$158+AZ31*$AZ$158+BA31*$BA$158+BB31*$BB$158+BC31*$BC$158+BD31*$BD$158+BE31*$BE$158+BF31*$BF$158+BG31*$BG$158+BH31*$BH$158+BI31*$BI$158+BJ31*$BJ$158+BK31*$BK$158+BL31*$BL$158+BM31*$BM$158+BN31*$BN$158+BO31*$BO$158+BP31*$BP$158+BQ31*$BQ$158+BR31*$BR$158+BS31*$BS$158+BT31*$BT$158+BU31*$BU$158+BV31*$BV$158+BW31*$BW$158+BX31*$BX$158+BY31*$BY$158+BZ31*$BZ$158+CA31*$CA$158+CB31*$CB$158+CC31*$CC$158+CD31*$CD$158+CE31*$CE$158+CF31*$CF$158+CG31*$CG$158+$CH$158*CH31+CI31*$CI$158+CJ31*$CJ$158+CK31*$CK$158+CL31*$CL$158+CM31*$CM$158</f>
        <v>81.826967229584326</v>
      </c>
      <c r="CP31" s="10">
        <f>O31+T31+X31+Z31+AE31+AG31+AK31+AM31+AQ31+AS31+AW31+AZ31+BC31+BE31+BI31+BK31+BO31+BQ31+BU31+BW31+CA31+CC31+CG31+CI31+CM31</f>
        <v>178</v>
      </c>
      <c r="CQ31" s="10">
        <f>S31+U31+AB31+AH31+AN31+AT31+AY31+BF31+BL31+BR31+BX31+CD31+CJ31</f>
        <v>59</v>
      </c>
      <c r="CR31" s="10">
        <f>Q31+W31+AC31+AI31+AO31+AU31+BG31+BS31+CE31</f>
        <v>69</v>
      </c>
      <c r="CS31" s="58">
        <f>N31+P31+R31+V31+Y31+AA31+AD31+AF31+AJ31+AL31+AP31+AR31+AV31+AX31+BB31+BD31+BH31+BJ31+BN31+BP31+BT31+BV31+BZ31+CF31+CL31</f>
        <v>118</v>
      </c>
      <c r="CT31" s="10">
        <f>BA31+BM31+BY31+CK31</f>
        <v>28</v>
      </c>
      <c r="CU31" s="10">
        <f>CB31+CH31</f>
        <v>22</v>
      </c>
      <c r="CW31" s="33">
        <f>COUNT(N31:CM31)</f>
        <v>24</v>
      </c>
      <c r="CX31" s="61">
        <v>11</v>
      </c>
      <c r="CY31" s="61">
        <v>0</v>
      </c>
      <c r="CZ31" s="63">
        <f>CN31/CW31</f>
        <v>19.75</v>
      </c>
    </row>
    <row r="32" spans="1:143" ht="23.25" thickBot="1" x14ac:dyDescent="0.5">
      <c r="A32" s="35">
        <f>RANK(CO32,$CO$4:$CO$153)</f>
        <v>29</v>
      </c>
      <c r="B32" s="4" t="s">
        <v>269</v>
      </c>
      <c r="C32" s="4"/>
      <c r="D32" s="24">
        <f>COUNTIF(N32:CM32,"="&amp;80)</f>
        <v>0</v>
      </c>
      <c r="E32" s="24">
        <v>0</v>
      </c>
      <c r="F32" s="24">
        <f>COUNTIF(BW32:CM32,"="&amp;80)</f>
        <v>0</v>
      </c>
      <c r="G32" s="25"/>
      <c r="H32" s="83">
        <f>COUNTIF(N32:CM32,"="&amp;70)</f>
        <v>1</v>
      </c>
      <c r="I32" s="83">
        <f>COUNTIF(N32:CM32,"&gt;"&amp;59)</f>
        <v>1</v>
      </c>
      <c r="J32" s="84">
        <f>COUNTIF(N32:CM32,"&gt;"&amp;49)</f>
        <v>2</v>
      </c>
      <c r="K32" s="117">
        <f>COUNTIF(N32:CM32,"&gt;"&amp;27)</f>
        <v>4</v>
      </c>
      <c r="L32" s="66">
        <v>2</v>
      </c>
      <c r="M32" s="74"/>
      <c r="N32" s="71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85"/>
      <c r="BE32" s="85"/>
      <c r="BF32" s="85"/>
      <c r="BG32" s="85"/>
      <c r="BH32" s="85"/>
      <c r="BI32" s="85"/>
      <c r="BJ32" s="93"/>
      <c r="BK32" s="85">
        <v>11</v>
      </c>
      <c r="BL32" s="85"/>
      <c r="BM32" s="85"/>
      <c r="BN32" s="85"/>
      <c r="BO32" s="85">
        <v>70</v>
      </c>
      <c r="BP32" s="85"/>
      <c r="BQ32" s="85">
        <v>55</v>
      </c>
      <c r="BR32" s="85"/>
      <c r="BS32" s="85"/>
      <c r="BT32" s="85"/>
      <c r="BU32" s="85">
        <v>40</v>
      </c>
      <c r="BV32" s="85"/>
      <c r="BW32" s="85">
        <v>15</v>
      </c>
      <c r="BX32" s="85"/>
      <c r="BY32" s="85">
        <v>15</v>
      </c>
      <c r="BZ32" s="85"/>
      <c r="CA32" s="85">
        <v>10</v>
      </c>
      <c r="CB32" s="85"/>
      <c r="CC32" s="85">
        <v>32</v>
      </c>
      <c r="CD32" s="85"/>
      <c r="CE32" s="85">
        <v>22</v>
      </c>
      <c r="CF32" s="85"/>
      <c r="CG32" s="85"/>
      <c r="CH32" s="85"/>
      <c r="CI32" s="85">
        <v>1</v>
      </c>
      <c r="CJ32" s="85"/>
      <c r="CK32" s="85">
        <v>22</v>
      </c>
      <c r="CL32" s="85"/>
      <c r="CM32" s="85">
        <v>9</v>
      </c>
      <c r="CN32" s="32">
        <f>SUM(N32:CM32)</f>
        <v>302</v>
      </c>
      <c r="CO32" s="14">
        <f>N32*$N$158+O32*$O$158+P32*$P$158+Q32*$Q$158+R32*$R$158+S32*$S$158+T32*$T$158+U32*$U$158+V32*$V$158+W32*$W$158+X32*$X$158+Y32*$Y$158+Z32*$Z$159+AA32*$AA$158+AB32*$AB$158+AC32*$AC$158+AD32*$AD$158+AE32*$AE$158+AF32*$AF$158+AG32*$AG$158+AH32*$AH$158+AI32*$AI$158+AJ32*$AJ$158+AK32*$AK$158+AL32*$AL$158+AM32*$AM$158+AN32*$AN$158+AO32*$AO$158+AP32*$AP$158+AQ32*$AQ$158+AR32*$AR$158+AS32*$AS$158+AT32*$AT$158+AU32*$AU$158+AV32*$AV$158+AW32*$AW$158+AX32*$AX$158+AY32*$AY$158+AZ32*$AZ$158+BA32*$BA$158+BB32*$BB$158+BC32*$BC$158+BD32*$BD$158+BE32*$BE$158+BF32*$BF$158+BG32*$BG$158+BH32*$BH$158+BI32*$BI$158+BJ32*$BJ$158+BK32*$BK$158+BL32*$BL$158+BM32*$BM$158+BN32*$BN$158+BO32*$BO$158+BP32*$BP$158+BQ32*$BQ$158+BR32*$BR$158+BS32*$BS$158+BT32*$BT$158+BU32*$BU$158+BV32*$BV$158+BW32*$BW$158+BX32*$BX$158+BY32*$BY$158+BZ32*$BZ$158+CA32*$CA$158+CB32*$CB$158+CC32*$CC$158+CD32*$CD$158+CE32*$CE$158+CF32*$CF$158+CG32*$CG$158+$CH$158*CH32+CI32*$CI$158+CJ32*$CJ$158+CK32*$CK$158+CL32*$CL$158+CM32*$CM$158</f>
        <v>74.71879200513294</v>
      </c>
      <c r="CP32" s="10">
        <f>O32+T32+X32+Z32+AE32+AG32+AK32+AM32+AQ32+AS32+AW32+AZ32+BC32+BE32+BI32+BK32+BO32+BQ32+BU32+BW32+CA32+CC32+CG32+CI32+CM32</f>
        <v>243</v>
      </c>
      <c r="CQ32" s="10">
        <f>S32+U32+AB32+AH32+AN32+AT32+AY32+BF32+BL32+BR32+BX32+CD32+CJ32</f>
        <v>0</v>
      </c>
      <c r="CR32" s="10">
        <f>Q32+W32+AC32+AI32+AO32+AU32+BG32+BS32+CE32</f>
        <v>22</v>
      </c>
      <c r="CS32" s="58">
        <f>N32+P32+R32+V32+Y32+AA32+AD32+AF32+AJ32+AL32+AP32+AR32+AV32+AX32+BB32+BD32+BH32+BJ32+BN32+BP32+BT32+BV32+BZ32+CF32+CL32</f>
        <v>0</v>
      </c>
      <c r="CT32" s="10">
        <f>BA32+BM32+BY32+CK32</f>
        <v>37</v>
      </c>
      <c r="CU32" s="10">
        <f>CB32+CH32</f>
        <v>0</v>
      </c>
      <c r="CW32" s="33">
        <f>COUNT(N32:CM32)</f>
        <v>12</v>
      </c>
      <c r="CX32" s="61">
        <v>1</v>
      </c>
      <c r="CY32" s="61">
        <v>1</v>
      </c>
      <c r="CZ32" s="63">
        <f>CN32/CW32</f>
        <v>25.166666666666668</v>
      </c>
      <c r="DA32" s="32"/>
      <c r="DB32" s="32"/>
      <c r="DD32" s="45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</row>
    <row r="33" spans="1:143" ht="23.25" thickBot="1" x14ac:dyDescent="0.5">
      <c r="A33" s="35">
        <f>RANK(CO33,$CO$4:$CO$153)</f>
        <v>30</v>
      </c>
      <c r="B33" s="11" t="s">
        <v>273</v>
      </c>
      <c r="C33" s="11"/>
      <c r="D33" s="24">
        <f>COUNTIF(N33:CM33,"="&amp;80)</f>
        <v>0</v>
      </c>
      <c r="E33" s="24">
        <v>0</v>
      </c>
      <c r="F33" s="24">
        <f>COUNTIF(BW33:CM33,"="&amp;80)</f>
        <v>0</v>
      </c>
      <c r="G33" s="27"/>
      <c r="H33" s="83">
        <f>COUNTIF(N33:CM33,"="&amp;70)</f>
        <v>1</v>
      </c>
      <c r="I33" s="83">
        <f>COUNTIF(N33:CM33,"&gt;"&amp;59)</f>
        <v>2</v>
      </c>
      <c r="J33" s="84">
        <f>COUNTIF(N33:CM33,"&gt;"&amp;49)</f>
        <v>3</v>
      </c>
      <c r="K33" s="117">
        <f>COUNTIF(N33:CM33,"&gt;"&amp;27)</f>
        <v>7</v>
      </c>
      <c r="L33" s="68"/>
      <c r="M33" s="74"/>
      <c r="N33" s="71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>
        <v>12</v>
      </c>
      <c r="AN33" s="40"/>
      <c r="AO33" s="40"/>
      <c r="AP33" s="40">
        <v>7</v>
      </c>
      <c r="AQ33" s="40">
        <v>60</v>
      </c>
      <c r="AR33" s="40">
        <v>6</v>
      </c>
      <c r="AS33" s="40">
        <v>36</v>
      </c>
      <c r="AT33" s="40">
        <v>15</v>
      </c>
      <c r="AU33" s="40"/>
      <c r="AV33" s="40">
        <v>9</v>
      </c>
      <c r="AW33" s="40">
        <v>10</v>
      </c>
      <c r="AX33" s="40">
        <v>5</v>
      </c>
      <c r="AY33" s="40">
        <v>40</v>
      </c>
      <c r="AZ33" s="40">
        <v>11</v>
      </c>
      <c r="BA33" s="40"/>
      <c r="BB33" s="40">
        <v>22</v>
      </c>
      <c r="BC33" s="40">
        <v>32</v>
      </c>
      <c r="BD33" s="86">
        <v>22</v>
      </c>
      <c r="BE33" s="86">
        <v>16</v>
      </c>
      <c r="BF33" s="40"/>
      <c r="BG33" s="40"/>
      <c r="BH33" s="40"/>
      <c r="BI33" s="40"/>
      <c r="BJ33" s="71">
        <v>55</v>
      </c>
      <c r="BK33" s="40">
        <v>5</v>
      </c>
      <c r="BL33" s="40">
        <v>8</v>
      </c>
      <c r="BM33" s="40"/>
      <c r="BN33" s="40">
        <v>25</v>
      </c>
      <c r="BO33" s="40"/>
      <c r="BP33" s="40"/>
      <c r="BQ33" s="40">
        <v>14</v>
      </c>
      <c r="BR33" s="40"/>
      <c r="BS33" s="40"/>
      <c r="BT33" s="40"/>
      <c r="BU33" s="85"/>
      <c r="BV33" s="85"/>
      <c r="BW33" s="85"/>
      <c r="BX33" s="85"/>
      <c r="BY33" s="85"/>
      <c r="BZ33" s="85">
        <v>70</v>
      </c>
      <c r="CA33" s="85"/>
      <c r="CB33" s="85"/>
      <c r="CC33" s="85"/>
      <c r="CD33" s="85">
        <v>10</v>
      </c>
      <c r="CE33" s="85"/>
      <c r="CF33" s="85"/>
      <c r="CG33" s="85"/>
      <c r="CH33" s="85"/>
      <c r="CI33" s="85">
        <v>32</v>
      </c>
      <c r="CJ33" s="85"/>
      <c r="CK33" s="85"/>
      <c r="CL33" s="85">
        <v>22</v>
      </c>
      <c r="CM33" s="85"/>
      <c r="CN33" s="32">
        <f>SUM(N33:CM33)</f>
        <v>544</v>
      </c>
      <c r="CO33" s="14">
        <f>N33*$N$158+O33*$O$158+P33*$P$158+Q33*$Q$158+R33*$R$158+S33*$S$158+T33*$T$158+U33*$U$158+V33*$V$158+W33*$W$158+X33*$X$158+Y33*$Y$158+Z33*$Z$159+AA33*$AA$158+AB33*$AB$158+AC33*$AC$158+AD33*$AD$158+AE33*$AE$158+AF33*$AF$158+AG33*$AG$158+AH33*$AH$158+AI33*$AI$158+AJ33*$AJ$158+AK33*$AK$158+AL33*$AL$158+AM33*$AM$158+AN33*$AN$158+AO33*$AO$158+AP33*$AP$158+AQ33*$AQ$158+AR33*$AR$158+AS33*$AS$158+AT33*$AT$158+AU33*$AU$158+AV33*$AV$158+AW33*$AW$158+AX33*$AX$158+AY33*$AY$158+AZ33*$AZ$158+BA33*$BA$158+BB33*$BB$158+BC33*$BC$158+BD33*$BD$158+BE33*$BE$158+BF33*$BF$158+BG33*$BG$158+BH33*$BH$158+BI33*$BI$158+BJ33*$BJ$158+BK33*$BK$158+BL33*$BL$158+BM33*$BM$158+BN33*$BN$158+BO33*$BO$158+BP33*$BP$158+BQ33*$BQ$158+BR33*$BR$158+BS33*$BS$158+BT33*$BT$158+BU33*$BU$158+BV33*$BV$158+BW33*$BW$158+BX33*$BX$158+BY33*$BY$158+BZ33*$BZ$158+CA33*$CA$158+CB33*$CB$158+CC33*$CC$158+CD33*$CD$158+CE33*$CE$158+CF33*$CF$158+CG33*$CG$158+$CH$158*CH33+CI33*$CI$158+CJ33*$CJ$158+CK33*$CK$158+CL33*$CL$158+CM33*$CM$158</f>
        <v>73.099174314729225</v>
      </c>
      <c r="CP33" s="10">
        <f>O33+T33+X33+Z33+AE33+AG33+AK33+AM33+AQ33+AS33+AW33+AZ33+BC33+BE33+BI33+BK33+BO33+BQ33+BU33+BW33+CA33+CC33+CG33+CI33+CM33</f>
        <v>228</v>
      </c>
      <c r="CQ33" s="10">
        <f>S33+U33+AB33+AH33+AN33+AT33+AY33+BF33+BL33+BR33+BX33+CD33+CJ33</f>
        <v>73</v>
      </c>
      <c r="CR33" s="10">
        <f>Q33+W33+AC33+AI33+AO33+AU33+BG33+BS33+CE33</f>
        <v>0</v>
      </c>
      <c r="CS33" s="58">
        <f>N33+P33+R33+V33+Y33+AA33+AD33+AF33+AJ33+AL33+AP33+AR33+AV33+AX33+BB33+BD33+BH33+BJ33+BN33+BP33+BT33+BV33+BZ33+CF33+CL33</f>
        <v>243</v>
      </c>
      <c r="CT33" s="10">
        <f>BA33+BM33+BY33+CK33</f>
        <v>0</v>
      </c>
      <c r="CU33" s="10">
        <f>CB33+CH33</f>
        <v>0</v>
      </c>
      <c r="CW33" s="33">
        <f>COUNT(N33:CM33)</f>
        <v>24</v>
      </c>
      <c r="CX33" s="61">
        <v>5</v>
      </c>
      <c r="CY33" s="61">
        <v>0</v>
      </c>
      <c r="CZ33" s="63">
        <f>CN33/CW33</f>
        <v>22.666666666666668</v>
      </c>
      <c r="DA33" s="32"/>
      <c r="DB33" s="32"/>
      <c r="DD33" s="45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</row>
    <row r="34" spans="1:143" ht="23.25" thickBot="1" x14ac:dyDescent="0.5">
      <c r="A34" s="35">
        <f>RANK(CO34,$CO$4:$CO$153)</f>
        <v>31</v>
      </c>
      <c r="B34" s="4" t="s">
        <v>270</v>
      </c>
      <c r="C34" s="4"/>
      <c r="D34" s="24">
        <f>COUNTIF(N34:CM34,"="&amp;80)</f>
        <v>0</v>
      </c>
      <c r="E34" s="24">
        <v>0</v>
      </c>
      <c r="F34" s="24">
        <f>COUNTIF(BW34:CM34,"="&amp;80)</f>
        <v>0</v>
      </c>
      <c r="G34" s="25">
        <v>1</v>
      </c>
      <c r="H34" s="83">
        <f>COUNTIF(N34:CM34,"="&amp;70)</f>
        <v>1</v>
      </c>
      <c r="I34" s="83">
        <f>COUNTIF(N34:CM34,"&gt;"&amp;59)</f>
        <v>3</v>
      </c>
      <c r="J34" s="84">
        <f>COUNTIF(N34:CM34,"&gt;"&amp;49)</f>
        <v>6</v>
      </c>
      <c r="K34" s="117">
        <f>COUNTIF(N34:CM34,"&gt;"&amp;27)</f>
        <v>15</v>
      </c>
      <c r="L34" s="66">
        <v>2</v>
      </c>
      <c r="M34" s="74"/>
      <c r="N34" s="71"/>
      <c r="O34" s="40"/>
      <c r="P34" s="40"/>
      <c r="Q34" s="40">
        <v>32</v>
      </c>
      <c r="R34" s="40">
        <v>45</v>
      </c>
      <c r="S34" s="40">
        <v>6</v>
      </c>
      <c r="T34" s="40">
        <v>13</v>
      </c>
      <c r="U34" s="40">
        <v>45</v>
      </c>
      <c r="V34" s="40">
        <v>36</v>
      </c>
      <c r="W34" s="40">
        <v>45</v>
      </c>
      <c r="X34" s="40"/>
      <c r="Y34" s="40">
        <v>18</v>
      </c>
      <c r="Z34" s="40">
        <v>10</v>
      </c>
      <c r="AA34" s="40">
        <v>60</v>
      </c>
      <c r="AB34" s="40"/>
      <c r="AC34" s="40">
        <v>25</v>
      </c>
      <c r="AD34" s="40">
        <v>22</v>
      </c>
      <c r="AE34" s="40"/>
      <c r="AF34" s="40">
        <v>12</v>
      </c>
      <c r="AG34" s="40">
        <v>60</v>
      </c>
      <c r="AH34" s="40">
        <v>55</v>
      </c>
      <c r="AI34" s="40"/>
      <c r="AJ34" s="40"/>
      <c r="AK34" s="40">
        <v>28</v>
      </c>
      <c r="AL34" s="40">
        <v>11</v>
      </c>
      <c r="AM34" s="40">
        <v>28</v>
      </c>
      <c r="AN34" s="40"/>
      <c r="AO34" s="40">
        <v>15</v>
      </c>
      <c r="AP34" s="40"/>
      <c r="AQ34" s="40">
        <v>14</v>
      </c>
      <c r="AR34" s="40">
        <v>25</v>
      </c>
      <c r="AS34" s="40">
        <v>8</v>
      </c>
      <c r="AT34" s="40">
        <v>10</v>
      </c>
      <c r="AU34" s="40"/>
      <c r="AV34" s="40">
        <v>10</v>
      </c>
      <c r="AW34" s="40"/>
      <c r="AX34" s="40">
        <v>28</v>
      </c>
      <c r="AY34" s="40">
        <v>70</v>
      </c>
      <c r="AZ34" s="40">
        <v>50</v>
      </c>
      <c r="BA34" s="40"/>
      <c r="BB34" s="40">
        <v>7</v>
      </c>
      <c r="BC34" s="40">
        <v>12</v>
      </c>
      <c r="BD34" s="86">
        <v>8</v>
      </c>
      <c r="BE34" s="86">
        <v>16</v>
      </c>
      <c r="BF34" s="86">
        <v>4</v>
      </c>
      <c r="BG34" s="40"/>
      <c r="BH34" s="86">
        <v>15</v>
      </c>
      <c r="BI34" s="86">
        <v>3</v>
      </c>
      <c r="BJ34" s="98">
        <v>20</v>
      </c>
      <c r="BK34" s="88">
        <v>0</v>
      </c>
      <c r="BL34" s="86">
        <v>50</v>
      </c>
      <c r="BM34" s="86"/>
      <c r="BN34" s="86">
        <v>12</v>
      </c>
      <c r="BO34" s="86"/>
      <c r="BP34" s="86">
        <v>14</v>
      </c>
      <c r="BQ34" s="86">
        <v>2</v>
      </c>
      <c r="BR34" s="86"/>
      <c r="BS34" s="86"/>
      <c r="BT34" s="86"/>
      <c r="BU34" s="85"/>
      <c r="BV34" s="85">
        <v>9</v>
      </c>
      <c r="BW34" s="85"/>
      <c r="BX34" s="85"/>
      <c r="BY34" s="85"/>
      <c r="BZ34" s="85"/>
      <c r="CA34" s="85"/>
      <c r="CB34" s="85">
        <v>13</v>
      </c>
      <c r="CC34" s="85">
        <v>40</v>
      </c>
      <c r="CD34" s="85">
        <v>16</v>
      </c>
      <c r="CE34" s="85"/>
      <c r="CF34" s="85"/>
      <c r="CG34" s="85"/>
      <c r="CH34" s="85">
        <v>13</v>
      </c>
      <c r="CI34" s="85"/>
      <c r="CJ34" s="85"/>
      <c r="CK34" s="85"/>
      <c r="CL34" s="85">
        <v>25</v>
      </c>
      <c r="CM34" s="85"/>
      <c r="CN34" s="32">
        <f>SUM(N34:CM34)</f>
        <v>1060</v>
      </c>
      <c r="CO34" s="14">
        <f>N34*$N$158+O34*$O$158+P34*$P$158+Q34*$Q$158+R34*$R$158+S34*$S$158+T34*$T$158+U34*$U$158+V34*$V$158+W34*$W$158+X34*$X$158+Y34*$Y$158+Z34*$Z$159+AA34*$AA$158+AB34*$AB$158+AC34*$AC$158+AD34*$AD$158+AE34*$AE$158+AF34*$AF$158+AG34*$AG$158+AH34*$AH$158+AI34*$AI$158+AJ34*$AJ$158+AK34*$AK$158+AL34*$AL$158+AM34*$AM$158+AN34*$AN$158+AO34*$AO$158+AP34*$AP$158+AQ34*$AQ$158+AR34*$AR$158+AS34*$AS$158+AT34*$AT$158+AU34*$AU$158+AV34*$AV$158+AW34*$AW$158+AX34*$AX$158+AY34*$AY$158+AZ34*$AZ$158+BA34*$BA$158+BB34*$BB$158+BC34*$BC$158+BD34*$BD$158+BE34*$BE$158+BF34*$BF$158+BG34*$BG$158+BH34*$BH$158+BI34*$BI$158+BJ34*$BJ$158+BK34*$BK$158+BL34*$BL$158+BM34*$BM$158+BN34*$BN$158+BO34*$BO$158+BP34*$BP$158+BQ34*$BQ$158+BR34*$BR$158+BS34*$BS$158+BT34*$BT$158+BU34*$BU$158+BV34*$BV$158+BW34*$BW$158+BX34*$BX$158+BY34*$BY$158+BZ34*$BZ$158+CA34*$CA$158+CB34*$CB$158+CC34*$CC$158+CD34*$CD$158+CE34*$CE$158+CF34*$CF$158+CG34*$CG$158+$CH$158*CH34+CI34*$CI$158+CJ34*$CJ$158+CK34*$CK$158+CL34*$CL$158+CM34*$CM$158</f>
        <v>67.598969270432704</v>
      </c>
      <c r="CP34" s="10">
        <f>O34+T34+X34+Z34+AE34+AG34+AK34+AM34+AQ34+AS34+AW34+AZ34+BC34+BE34+BI34+BK34+BO34+BQ34+BU34+BW34+CA34+CC34+CG34+CI34+CM34</f>
        <v>284</v>
      </c>
      <c r="CQ34" s="10">
        <f>S34+U34+AB34+AH34+AN34+AT34+AY34+BF34+BL34+BR34+BX34+CD34+CJ34</f>
        <v>256</v>
      </c>
      <c r="CR34" s="10">
        <f>Q34+W34+AC34+AI34+AO34+AU34+BG34+BS34+CE34</f>
        <v>117</v>
      </c>
      <c r="CS34" s="58">
        <f>N34+P34+R34+V34+Y34+AA34+AD34+AF34+AJ34+AL34+AP34+AR34+AV34+AX34+BB34+BD34+BH34+BJ34+BN34+BP34+BT34+BV34+BZ34+CF34+CL34</f>
        <v>377</v>
      </c>
      <c r="CT34" s="10">
        <f>BA34+BM34+BY34+CK34</f>
        <v>0</v>
      </c>
      <c r="CU34" s="10">
        <f>CB34+CH34</f>
        <v>26</v>
      </c>
      <c r="CW34" s="33">
        <f>COUNT(N34:CM34)</f>
        <v>46</v>
      </c>
      <c r="CX34" s="61">
        <v>7</v>
      </c>
      <c r="CY34" s="61">
        <v>0</v>
      </c>
      <c r="CZ34" s="63">
        <f>CN34/CW34</f>
        <v>23.043478260869566</v>
      </c>
      <c r="DD34" s="45"/>
    </row>
    <row r="35" spans="1:143" ht="23.25" thickBot="1" x14ac:dyDescent="0.5">
      <c r="A35" s="35">
        <f>RANK(CO35,$CO$4:$CO$153)</f>
        <v>32</v>
      </c>
      <c r="B35" s="4" t="s">
        <v>266</v>
      </c>
      <c r="C35" s="4"/>
      <c r="D35" s="24">
        <f>COUNTIF(N35:CM35,"="&amp;80)</f>
        <v>0</v>
      </c>
      <c r="E35" s="24">
        <v>0</v>
      </c>
      <c r="F35" s="24">
        <f>COUNTIF(BW35:CM35,"="&amp;80)</f>
        <v>0</v>
      </c>
      <c r="G35" s="25"/>
      <c r="H35" s="83">
        <f>COUNTIF(N35:CM35,"="&amp;70)</f>
        <v>0</v>
      </c>
      <c r="I35" s="83">
        <f>COUNTIF(N35:CM35,"&gt;"&amp;59)</f>
        <v>0</v>
      </c>
      <c r="J35" s="84">
        <f>COUNTIF(N35:CM35,"&gt;"&amp;49)</f>
        <v>0</v>
      </c>
      <c r="K35" s="117">
        <f>COUNTIF(N35:CM35,"&gt;"&amp;27)</f>
        <v>4</v>
      </c>
      <c r="L35" s="66"/>
      <c r="M35" s="74"/>
      <c r="N35" s="71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>
        <v>11</v>
      </c>
      <c r="AU35" s="40"/>
      <c r="AV35" s="40"/>
      <c r="AW35" s="40"/>
      <c r="AX35" s="40">
        <v>18</v>
      </c>
      <c r="AY35" s="40">
        <v>16</v>
      </c>
      <c r="AZ35" s="40">
        <v>20</v>
      </c>
      <c r="BA35" s="40"/>
      <c r="BB35" s="40">
        <v>5</v>
      </c>
      <c r="BC35" s="40">
        <v>6</v>
      </c>
      <c r="BD35" s="40"/>
      <c r="BE35" s="86">
        <v>7</v>
      </c>
      <c r="BF35" s="86">
        <v>8</v>
      </c>
      <c r="BG35" s="40"/>
      <c r="BH35" s="40"/>
      <c r="BI35" s="40"/>
      <c r="BJ35" s="99">
        <v>5</v>
      </c>
      <c r="BK35" s="95"/>
      <c r="BL35" s="95"/>
      <c r="BM35" s="95"/>
      <c r="BN35" s="95"/>
      <c r="BO35" s="95"/>
      <c r="BP35" s="95">
        <v>16</v>
      </c>
      <c r="BQ35" s="95"/>
      <c r="BR35" s="95"/>
      <c r="BS35" s="95"/>
      <c r="BT35" s="95"/>
      <c r="BU35" s="85"/>
      <c r="BV35" s="85"/>
      <c r="BW35" s="85"/>
      <c r="BX35" s="85"/>
      <c r="BY35" s="85"/>
      <c r="BZ35" s="85"/>
      <c r="CA35" s="85"/>
      <c r="CB35" s="85">
        <v>36</v>
      </c>
      <c r="CC35" s="85">
        <v>36</v>
      </c>
      <c r="CD35" s="85">
        <v>32</v>
      </c>
      <c r="CE35" s="85">
        <v>45</v>
      </c>
      <c r="CF35" s="85"/>
      <c r="CG35" s="85"/>
      <c r="CH35" s="85"/>
      <c r="CI35" s="85"/>
      <c r="CJ35" s="85"/>
      <c r="CK35" s="85"/>
      <c r="CL35" s="85"/>
      <c r="CM35" s="85"/>
      <c r="CN35" s="32">
        <f>SUM(N35:CM35)</f>
        <v>261</v>
      </c>
      <c r="CO35" s="14">
        <f>N35*$N$158+O35*$O$158+P35*$P$158+Q35*$Q$158+R35*$R$158+S35*$S$158+T35*$T$158+U35*$U$158+V35*$V$158+W35*$W$158+X35*$X$158+Y35*$Y$158+Z35*$Z$159+AA35*$AA$158+AB35*$AB$158+AC35*$AC$158+AD35*$AD$158+AE35*$AE$158+AF35*$AF$158+AG35*$AG$158+AH35*$AH$158+AI35*$AI$158+AJ35*$AJ$158+AK35*$AK$158+AL35*$AL$158+AM35*$AM$158+AN35*$AN$158+AO35*$AO$158+AP35*$AP$158+AQ35*$AQ$158+AR35*$AR$158+AS35*$AS$158+AT35*$AT$158+AU35*$AU$158+AV35*$AV$158+AW35*$AW$158+AX35*$AX$158+AY35*$AY$158+AZ35*$AZ$158+BA35*$BA$158+BB35*$BB$158+BC35*$BC$158+BD35*$BD$158+BE35*$BE$158+BF35*$BF$158+BG35*$BG$158+BH35*$BH$158+BI35*$BI$158+BJ35*$BJ$158+BK35*$BK$158+BL35*$BL$158+BM35*$BM$158+BN35*$BN$158+BO35*$BO$158+BP35*$BP$158+BQ35*$BQ$158+BR35*$BR$158+BS35*$BS$158+BT35*$BT$158+BU35*$BU$158+BV35*$BV$158+BW35*$BW$158+BX35*$BX$158+BY35*$BY$158+BZ35*$BZ$158+CA35*$CA$158+CB35*$CB$158+CC35*$CC$158+CD35*$CD$158+CE35*$CE$158+CF35*$CF$158+CG35*$CG$158+$CH$158*CH35+CI35*$CI$158+CJ35*$CJ$158+CK35*$CK$158+CL35*$CL$158+CM35*$CM$158</f>
        <v>58.85054133306862</v>
      </c>
      <c r="CP35" s="10">
        <f>O35+T35+X35+Z35+AE35+AG35+AK35+AM35+AQ35+AS35+AW35+AZ35+BC35+BE35+BI35+BK35+BO35+BQ35+BU35+BW35+CA35+CC35+CG35+CI35+CM35</f>
        <v>69</v>
      </c>
      <c r="CQ35" s="10">
        <f>S35+U35+AB35+AH35+AN35+AT35+AY35+BF35+BL35+BR35+BX35+CD35+CJ35</f>
        <v>67</v>
      </c>
      <c r="CR35" s="10">
        <f>Q35+W35+AC35+AI35+AO35+AU35+BG35+BS35+CE35</f>
        <v>45</v>
      </c>
      <c r="CS35" s="58">
        <f>N35+P35+R35+V35+Y35+AA35+AD35+AF35+AJ35+AL35+AP35+AR35+AV35+AX35+BB35+BD35+BH35+BJ35+BN35+BP35+BT35+BV35+BZ35+CF35+CL35</f>
        <v>44</v>
      </c>
      <c r="CT35" s="10">
        <f>BA35+BM35+BY35+CK35</f>
        <v>0</v>
      </c>
      <c r="CU35" s="10">
        <f>CB35+CH35</f>
        <v>36</v>
      </c>
      <c r="CW35" s="33">
        <f>COUNT(N35:CM35)</f>
        <v>14</v>
      </c>
      <c r="CX35" s="61">
        <v>4</v>
      </c>
      <c r="CY35" s="61">
        <v>0</v>
      </c>
      <c r="CZ35" s="63">
        <f>CN35/CW35</f>
        <v>18.642857142857142</v>
      </c>
    </row>
    <row r="36" spans="1:143" ht="23.25" thickBot="1" x14ac:dyDescent="0.5">
      <c r="A36" s="35">
        <f>RANK(CO36,$CO$4:$CO$153)</f>
        <v>33</v>
      </c>
      <c r="B36" s="29" t="s">
        <v>277</v>
      </c>
      <c r="C36" s="29"/>
      <c r="D36" s="24">
        <f>COUNTIF(N36:CM36,"="&amp;80)</f>
        <v>0</v>
      </c>
      <c r="E36" s="24">
        <v>0</v>
      </c>
      <c r="F36" s="24">
        <f>COUNTIF(BW36:CM36,"="&amp;80)</f>
        <v>0</v>
      </c>
      <c r="G36" s="30"/>
      <c r="H36" s="83">
        <f>COUNTIF(N36:CM36,"="&amp;70)</f>
        <v>0</v>
      </c>
      <c r="I36" s="83">
        <f>COUNTIF(N36:CM36,"&gt;"&amp;59)</f>
        <v>0</v>
      </c>
      <c r="J36" s="84">
        <f>COUNTIF(N36:CM36,"&gt;"&amp;49)</f>
        <v>0</v>
      </c>
      <c r="K36" s="117">
        <f>COUNTIF(N36:CM36,"&gt;"&amp;27)</f>
        <v>0</v>
      </c>
      <c r="L36" s="50"/>
      <c r="M36" s="76"/>
      <c r="N36" s="71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85"/>
      <c r="BE36" s="85"/>
      <c r="BF36" s="85"/>
      <c r="BG36" s="85"/>
      <c r="BH36" s="85"/>
      <c r="BI36" s="85"/>
      <c r="BJ36" s="93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>
        <v>7</v>
      </c>
      <c r="CE36" s="85">
        <v>20</v>
      </c>
      <c r="CF36" s="85">
        <v>14</v>
      </c>
      <c r="CG36" s="85">
        <v>14</v>
      </c>
      <c r="CH36" s="85">
        <v>8</v>
      </c>
      <c r="CI36" s="85">
        <v>7</v>
      </c>
      <c r="CJ36" s="85">
        <v>9</v>
      </c>
      <c r="CK36" s="85">
        <v>20</v>
      </c>
      <c r="CL36" s="85"/>
      <c r="CM36" s="85"/>
      <c r="CN36" s="32">
        <f>SUM(N36:CM36)</f>
        <v>99</v>
      </c>
      <c r="CO36" s="14">
        <f>N36*$N$158+O36*$O$158+P36*$P$158+Q36*$Q$158+R36*$R$158+S36*$S$158+T36*$T$158+U36*$U$158+V36*$V$158+W36*$W$158+X36*$X$158+Y36*$Y$158+Z36*$Z$159+AA36*$AA$158+AB36*$AB$158+AC36*$AC$158+AD36*$AD$158+AE36*$AE$158+AF36*$AF$158+AG36*$AG$158+AH36*$AH$158+AI36*$AI$158+AJ36*$AJ$158+AK36*$AK$158+AL36*$AL$158+AM36*$AM$158+AN36*$AN$158+AO36*$AO$158+AP36*$AP$158+AQ36*$AQ$158+AR36*$AR$158+AS36*$AS$158+AT36*$AT$158+AU36*$AU$158+AV36*$AV$158+AW36*$AW$158+AX36*$AX$158+AY36*$AY$158+AZ36*$AZ$158+BA36*$BA$158+BB36*$BB$158+BC36*$BC$158+BD36*$BD$158+BE36*$BE$158+BF36*$BF$158+BG36*$BG$158+BH36*$BH$158+BI36*$BI$158+BJ36*$BJ$158+BK36*$BK$158+BL36*$BL$158+BM36*$BM$158+BN36*$BN$158+BO36*$BO$158+BP36*$BP$158+BQ36*$BQ$158+BR36*$BR$158+BS36*$BS$158+BT36*$BT$158+BU36*$BU$158+BV36*$BV$158+BW36*$BW$158+BX36*$BX$158+BY36*$BY$158+BZ36*$BZ$158+CA36*$CA$158+CB36*$CB$158+CC36*$CC$158+CD36*$CD$158+CE36*$CE$158+CF36*$CF$158+CG36*$CG$158+$CH$158*CH36+CI36*$CI$158+CJ36*$CJ$158+CK36*$CK$158+CL36*$CL$158+CM36*$CM$158</f>
        <v>57.535238223000015</v>
      </c>
      <c r="CP36" s="10">
        <f>O36+T36+X36+Z36+AE36+AG36+AK36+AM36+AQ36+AS36+AW36+AZ36+BC36+BE36+BI36+BK36+BO36+BQ36+BU36+BW36+CA36+CC36+CG36+CI36+CM36</f>
        <v>21</v>
      </c>
      <c r="CQ36" s="10">
        <f>S36+U36+AB36+AH36+AN36+AT36+AY36+BF36+BL36+BR36+BX36+CD36+CJ36</f>
        <v>16</v>
      </c>
      <c r="CR36" s="10">
        <f>Q36+W36+AC36+AI36+AO36+AU36+BG36+BS36+CE36</f>
        <v>20</v>
      </c>
      <c r="CS36" s="58">
        <f>N36+P36+R36+V36+Y36+AA36+AD36+AF36+AJ36+AL36+AP36+AR36+AV36+AX36+BB36+BD36+BH36+BJ36+BN36+BP36+BT36+BV36+BZ36+CF36+CL36</f>
        <v>14</v>
      </c>
      <c r="CT36" s="10">
        <f>BA36+BM36+BY36+CK36</f>
        <v>20</v>
      </c>
      <c r="CU36" s="10">
        <f>CB36+CH36</f>
        <v>8</v>
      </c>
      <c r="CW36" s="33">
        <f>COUNT(N36:CM36)</f>
        <v>8</v>
      </c>
      <c r="CX36" s="61">
        <v>8</v>
      </c>
      <c r="CY36" s="61">
        <v>0</v>
      </c>
      <c r="CZ36" s="63">
        <f>CN36/CW36</f>
        <v>12.375</v>
      </c>
    </row>
    <row r="37" spans="1:143" ht="23.25" thickBot="1" x14ac:dyDescent="0.5">
      <c r="A37" s="35">
        <f>RANK(CO37,$CO$4:$CO$153)</f>
        <v>34</v>
      </c>
      <c r="B37" s="4" t="s">
        <v>271</v>
      </c>
      <c r="C37" s="4"/>
      <c r="D37" s="24">
        <f>COUNTIF(N37:CM37,"="&amp;80)</f>
        <v>0</v>
      </c>
      <c r="E37" s="24">
        <v>0</v>
      </c>
      <c r="F37" s="24">
        <f>COUNTIF(BW37:CM37,"="&amp;80)</f>
        <v>0</v>
      </c>
      <c r="G37" s="25"/>
      <c r="H37" s="83">
        <f>COUNTIF(N37:CM37,"="&amp;70)</f>
        <v>1</v>
      </c>
      <c r="I37" s="83">
        <f>COUNTIF(N37:CM37,"&gt;"&amp;59)</f>
        <v>2</v>
      </c>
      <c r="J37" s="84">
        <f>COUNTIF(N37:CM37,"&gt;"&amp;49)</f>
        <v>4</v>
      </c>
      <c r="K37" s="117">
        <f>COUNTIF(N37:CM37,"&gt;"&amp;27)</f>
        <v>11</v>
      </c>
      <c r="L37" s="66">
        <v>3</v>
      </c>
      <c r="M37" s="74"/>
      <c r="N37" s="71"/>
      <c r="O37" s="40"/>
      <c r="P37" s="40"/>
      <c r="Q37" s="40"/>
      <c r="R37" s="40"/>
      <c r="S37" s="40">
        <v>8</v>
      </c>
      <c r="T37" s="40">
        <v>18</v>
      </c>
      <c r="U37" s="40"/>
      <c r="V37" s="40">
        <v>10</v>
      </c>
      <c r="W37" s="40"/>
      <c r="X37" s="40"/>
      <c r="Y37" s="40"/>
      <c r="Z37" s="40">
        <v>40</v>
      </c>
      <c r="AA37" s="40"/>
      <c r="AB37" s="40">
        <v>22</v>
      </c>
      <c r="AC37" s="40"/>
      <c r="AD37" s="40">
        <v>16</v>
      </c>
      <c r="AE37" s="40">
        <v>15</v>
      </c>
      <c r="AF37" s="40">
        <v>16</v>
      </c>
      <c r="AG37" s="40">
        <v>3</v>
      </c>
      <c r="AH37" s="40">
        <v>36</v>
      </c>
      <c r="AI37" s="40">
        <v>4</v>
      </c>
      <c r="AJ37" s="40">
        <v>14</v>
      </c>
      <c r="AK37" s="40"/>
      <c r="AL37" s="40">
        <v>18</v>
      </c>
      <c r="AM37" s="40">
        <v>45</v>
      </c>
      <c r="AN37" s="40">
        <v>13</v>
      </c>
      <c r="AO37" s="40">
        <v>25</v>
      </c>
      <c r="AP37" s="40">
        <v>11</v>
      </c>
      <c r="AQ37" s="40">
        <v>10</v>
      </c>
      <c r="AR37" s="40">
        <v>1</v>
      </c>
      <c r="AS37" s="40">
        <v>20</v>
      </c>
      <c r="AT37" s="40">
        <v>3</v>
      </c>
      <c r="AU37" s="40">
        <v>70</v>
      </c>
      <c r="AV37" s="40">
        <v>40</v>
      </c>
      <c r="AW37" s="40">
        <v>28</v>
      </c>
      <c r="AX37" s="40">
        <v>6</v>
      </c>
      <c r="AY37" s="40">
        <v>14</v>
      </c>
      <c r="AZ37" s="40">
        <v>60</v>
      </c>
      <c r="BA37" s="40"/>
      <c r="BB37" s="40">
        <v>16</v>
      </c>
      <c r="BC37" s="40">
        <v>2</v>
      </c>
      <c r="BD37" s="86">
        <v>45</v>
      </c>
      <c r="BE37" s="88">
        <v>0</v>
      </c>
      <c r="BF37" s="86">
        <v>3</v>
      </c>
      <c r="BG37" s="40"/>
      <c r="BH37" s="40"/>
      <c r="BI37" s="86">
        <v>22</v>
      </c>
      <c r="BJ37" s="98"/>
      <c r="BK37" s="86">
        <v>50</v>
      </c>
      <c r="BL37" s="86"/>
      <c r="BM37" s="86"/>
      <c r="BN37" s="86">
        <v>7</v>
      </c>
      <c r="BO37" s="86"/>
      <c r="BP37" s="86"/>
      <c r="BQ37" s="86"/>
      <c r="BR37" s="86">
        <v>32</v>
      </c>
      <c r="BS37" s="86"/>
      <c r="BT37" s="86">
        <v>13</v>
      </c>
      <c r="BU37" s="85">
        <v>8</v>
      </c>
      <c r="BV37" s="85"/>
      <c r="BW37" s="85">
        <v>4</v>
      </c>
      <c r="BX37" s="85">
        <v>14</v>
      </c>
      <c r="BY37" s="85"/>
      <c r="BZ37" s="85"/>
      <c r="CA37" s="85"/>
      <c r="CB37" s="85">
        <v>50</v>
      </c>
      <c r="CC37" s="85"/>
      <c r="CD37" s="85"/>
      <c r="CE37" s="85"/>
      <c r="CF37" s="85"/>
      <c r="CG37" s="85"/>
      <c r="CH37" s="85"/>
      <c r="CI37" s="85">
        <v>10</v>
      </c>
      <c r="CJ37" s="85"/>
      <c r="CK37" s="85">
        <v>8</v>
      </c>
      <c r="CL37" s="85">
        <v>5</v>
      </c>
      <c r="CM37" s="85"/>
      <c r="CN37" s="32">
        <f>SUM(N37:CM37)</f>
        <v>855</v>
      </c>
      <c r="CO37" s="14">
        <f>N37*$N$158+O37*$O$158+P37*$P$158+Q37*$Q$158+R37*$R$158+S37*$S$158+T37*$T$158+U37*$U$158+V37*$V$158+W37*$W$158+X37*$X$158+Y37*$Y$158+Z37*$Z$159+AA37*$AA$158+AB37*$AB$158+AC37*$AC$158+AD37*$AD$158+AE37*$AE$158+AF37*$AF$158+AG37*$AG$158+AH37*$AH$158+AI37*$AI$158+AJ37*$AJ$158+AK37*$AK$158+AL37*$AL$158+AM37*$AM$158+AN37*$AN$158+AO37*$AO$158+AP37*$AP$158+AQ37*$AQ$158+AR37*$AR$158+AS37*$AS$158+AT37*$AT$158+AU37*$AU$158+AV37*$AV$158+AW37*$AW$158+AX37*$AX$158+AY37*$AY$158+AZ37*$AZ$158+BA37*$BA$158+BB37*$BB$158+BC37*$BC$158+BD37*$BD$158+BE37*$BE$158+BF37*$BF$158+BG37*$BG$158+BH37*$BH$158+BI37*$BI$158+BJ37*$BJ$158+BK37*$BK$158+BL37*$BL$158+BM37*$BM$158+BN37*$BN$158+BO37*$BO$158+BP37*$BP$158+BQ37*$BQ$158+BR37*$BR$158+BS37*$BS$158+BT37*$BT$158+BU37*$BU$158+BV37*$BV$158+BW37*$BW$158+BX37*$BX$158+BY37*$BY$158+BZ37*$BZ$158+CA37*$CA$158+CB37*$CB$158+CC37*$CC$158+CD37*$CD$158+CE37*$CE$158+CF37*$CF$158+CG37*$CG$158+$CH$158*CH37+CI37*$CI$158+CJ37*$CJ$158+CK37*$CK$158+CL37*$CL$158+CM37*$CM$158</f>
        <v>52.716508143388793</v>
      </c>
      <c r="CP37" s="10">
        <f>O37+T37+X37+Z37+AE37+AG37+AK37+AM37+AQ37+AS37+AW37+AZ37+BC37+BE37+BI37+BK37+BO37+BQ37+BU37+BW37+CA37+CC37+CG37+CI37+CM37</f>
        <v>335</v>
      </c>
      <c r="CQ37" s="10">
        <f>S37+U37+AB37+AH37+AN37+AT37+AY37+BF37+BL37+BR37+BX37+CD37+CJ37</f>
        <v>145</v>
      </c>
      <c r="CR37" s="10">
        <f>Q37+W37+AC37+AI37+AO37+AU37+BG37+BS37+CE37</f>
        <v>99</v>
      </c>
      <c r="CS37" s="58">
        <f>N37+P37+R37+V37+Y37+AA37+AD37+AF37+AJ37+AL37+AP37+AR37+AV37+AX37+BB37+BD37+BH37+BJ37+BN37+BP37+BT37+BV37+BZ37+CF37+CL37</f>
        <v>218</v>
      </c>
      <c r="CT37" s="10">
        <f>BA37+BM37+BY37+CK37</f>
        <v>8</v>
      </c>
      <c r="CU37" s="10">
        <f>CB37+CH37</f>
        <v>50</v>
      </c>
      <c r="CW37" s="33">
        <f>COUNT(N37:CM37)</f>
        <v>44</v>
      </c>
      <c r="CX37" s="61">
        <v>15</v>
      </c>
      <c r="CY37" s="61">
        <v>0</v>
      </c>
      <c r="CZ37" s="63">
        <f>CN37/CW37</f>
        <v>19.431818181818183</v>
      </c>
    </row>
    <row r="38" spans="1:143" ht="23.25" thickBot="1" x14ac:dyDescent="0.5">
      <c r="A38" s="35">
        <f>RANK(CO38,$CO$4:$CO$153)</f>
        <v>35</v>
      </c>
      <c r="B38" s="4" t="s">
        <v>267</v>
      </c>
      <c r="C38" s="4"/>
      <c r="D38" s="24">
        <f>COUNTIF(N38:CM38,"="&amp;80)</f>
        <v>0</v>
      </c>
      <c r="E38" s="24">
        <v>0</v>
      </c>
      <c r="F38" s="24">
        <f>COUNTIF(BW38:CM38,"="&amp;80)</f>
        <v>0</v>
      </c>
      <c r="G38" s="25"/>
      <c r="H38" s="83">
        <f>COUNTIF(N38:CM38,"="&amp;70)</f>
        <v>1</v>
      </c>
      <c r="I38" s="83">
        <f>COUNTIF(N38:CM38,"&gt;"&amp;59)</f>
        <v>3</v>
      </c>
      <c r="J38" s="84">
        <f>COUNTIF(N38:CM38,"&gt;"&amp;49)</f>
        <v>4</v>
      </c>
      <c r="K38" s="117">
        <f>COUNTIF(N38:CM38,"&gt;"&amp;27)</f>
        <v>4</v>
      </c>
      <c r="L38" s="66"/>
      <c r="M38" s="74"/>
      <c r="N38" s="71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>
        <v>8</v>
      </c>
      <c r="AW38" s="40"/>
      <c r="AX38" s="40"/>
      <c r="AY38" s="40"/>
      <c r="AZ38" s="40"/>
      <c r="BA38" s="40"/>
      <c r="BB38" s="40"/>
      <c r="BC38" s="40"/>
      <c r="BD38" s="85"/>
      <c r="BE38" s="85"/>
      <c r="BF38" s="85"/>
      <c r="BG38" s="85"/>
      <c r="BH38" s="85"/>
      <c r="BI38" s="85"/>
      <c r="BJ38" s="93"/>
      <c r="BK38" s="85">
        <v>70</v>
      </c>
      <c r="BL38" s="85"/>
      <c r="BM38" s="85"/>
      <c r="BN38" s="85"/>
      <c r="BO38" s="85"/>
      <c r="BP38" s="85"/>
      <c r="BQ38" s="85"/>
      <c r="BR38" s="85">
        <v>11</v>
      </c>
      <c r="BS38" s="85"/>
      <c r="BT38" s="85"/>
      <c r="BU38" s="85"/>
      <c r="BV38" s="85"/>
      <c r="BW38" s="85"/>
      <c r="BX38" s="85">
        <v>60</v>
      </c>
      <c r="BY38" s="85"/>
      <c r="BZ38" s="85"/>
      <c r="CA38" s="85">
        <v>50</v>
      </c>
      <c r="CB38" s="85"/>
      <c r="CC38" s="85">
        <v>60</v>
      </c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32">
        <f>SUM(N38:CM38)</f>
        <v>259</v>
      </c>
      <c r="CO38" s="14">
        <f>N38*$N$158+O38*$O$158+P38*$P$158+Q38*$Q$158+R38*$R$158+S38*$S$158+T38*$T$158+U38*$U$158+V38*$V$158+W38*$W$158+X38*$X$158+Y38*$Y$158+Z38*$Z$159+AA38*$AA$158+AB38*$AB$158+AC38*$AC$158+AD38*$AD$158+AE38*$AE$158+AF38*$AF$158+AG38*$AG$158+AH38*$AH$158+AI38*$AI$158+AJ38*$AJ$158+AK38*$AK$158+AL38*$AL$158+AM38*$AM$158+AN38*$AN$158+AO38*$AO$158+AP38*$AP$158+AQ38*$AQ$158+AR38*$AR$158+AS38*$AS$158+AT38*$AT$158+AU38*$AU$158+AV38*$AV$158+AW38*$AW$158+AX38*$AX$158+AY38*$AY$158+AZ38*$AZ$158+BA38*$BA$158+BB38*$BB$158+BC38*$BC$158+BD38*$BD$158+BE38*$BE$158+BF38*$BF$158+BG38*$BG$158+BH38*$BH$158+BI38*$BI$158+BJ38*$BJ$158+BK38*$BK$158+BL38*$BL$158+BM38*$BM$158+BN38*$BN$158+BO38*$BO$158+BP38*$BP$158+BQ38*$BQ$158+BR38*$BR$158+BS38*$BS$158+BT38*$BT$158+BU38*$BU$158+BV38*$BV$158+BW38*$BW$158+BX38*$BX$158+BY38*$BY$158+BZ38*$BZ$158+CA38*$CA$158+CB38*$CB$158+CC38*$CC$158+CD38*$CD$158+CE38*$CE$158+CF38*$CF$158+CG38*$CG$158+$CH$158*CH38+CI38*$CI$158+CJ38*$CJ$158+CK38*$CK$158+CL38*$CL$158+CM38*$CM$158</f>
        <v>52.348895576681571</v>
      </c>
      <c r="CP38" s="10">
        <f>O38+T38+X38+Z38+AE38+AG38+AK38+AM38+AQ38+AS38+AW38+AZ38+BC38+BE38+BI38+BK38+BO38+BQ38+BU38+BW38+CA38+CC38+CG38+CI38+CM38</f>
        <v>180</v>
      </c>
      <c r="CQ38" s="10">
        <f>S38+U38+AB38+AH38+AN38+AT38+AY38+BF38+BL38+BR38+BX38+CD38+CJ38</f>
        <v>71</v>
      </c>
      <c r="CR38" s="10">
        <f>Q38+W38+AC38+AI38+AO38+AU38+BG38+BS38+CE38</f>
        <v>0</v>
      </c>
      <c r="CS38" s="58">
        <f>N38+P38+R38+V38+Y38+AA38+AD38+AF38+AJ38+AL38+AP38+AR38+AV38+AX38+BB38+BD38+BH38+BJ38+BN38+BP38+BT38+BV38+BZ38+CF38+CL38</f>
        <v>8</v>
      </c>
      <c r="CT38" s="10">
        <f>BA38+BM38+BY38+CK38</f>
        <v>0</v>
      </c>
      <c r="CU38" s="10">
        <f>CB38+CH38</f>
        <v>0</v>
      </c>
      <c r="CW38" s="33">
        <f>COUNT(N38:CM38)</f>
        <v>6</v>
      </c>
      <c r="CX38" s="61">
        <v>1</v>
      </c>
      <c r="CY38" s="61">
        <v>0</v>
      </c>
      <c r="CZ38" s="63">
        <f>CN38/CW38</f>
        <v>43.166666666666664</v>
      </c>
    </row>
    <row r="39" spans="1:143" ht="23.25" thickBot="1" x14ac:dyDescent="0.5">
      <c r="A39" s="35">
        <f>RANK(CO39,$CO$4:$CO$153)</f>
        <v>36</v>
      </c>
      <c r="B39" s="4" t="s">
        <v>268</v>
      </c>
      <c r="C39" s="4"/>
      <c r="D39" s="24">
        <f>COUNTIF(N39:CM39,"="&amp;80)</f>
        <v>0</v>
      </c>
      <c r="E39" s="24">
        <v>0</v>
      </c>
      <c r="F39" s="24">
        <f>COUNTIF(BW39:CM39,"="&amp;80)</f>
        <v>0</v>
      </c>
      <c r="G39" s="25"/>
      <c r="H39" s="83">
        <f>COUNTIF(N39:CM39,"="&amp;70)</f>
        <v>1</v>
      </c>
      <c r="I39" s="83">
        <f>COUNTIF(N39:CM39,"&gt;"&amp;59)</f>
        <v>2</v>
      </c>
      <c r="J39" s="84">
        <f>COUNTIF(N39:CM39,"&gt;"&amp;49)</f>
        <v>3</v>
      </c>
      <c r="K39" s="117">
        <f>COUNTIF(N39:CM39,"&gt;"&amp;27)</f>
        <v>5</v>
      </c>
      <c r="L39" s="66"/>
      <c r="M39" s="74"/>
      <c r="N39" s="71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>
        <v>13</v>
      </c>
      <c r="AN39" s="40">
        <v>70</v>
      </c>
      <c r="AO39" s="40"/>
      <c r="AP39" s="40"/>
      <c r="AQ39" s="40"/>
      <c r="AR39" s="40"/>
      <c r="AS39" s="40">
        <v>25</v>
      </c>
      <c r="AT39" s="40"/>
      <c r="AU39" s="40"/>
      <c r="AV39" s="40"/>
      <c r="AW39" s="40"/>
      <c r="AX39" s="40"/>
      <c r="AY39" s="40">
        <v>25</v>
      </c>
      <c r="AZ39" s="40"/>
      <c r="BA39" s="40"/>
      <c r="BB39" s="40">
        <v>6</v>
      </c>
      <c r="BC39" s="40"/>
      <c r="BD39" s="40"/>
      <c r="BE39" s="40"/>
      <c r="BF39" s="86">
        <v>36</v>
      </c>
      <c r="BG39" s="40"/>
      <c r="BH39" s="40"/>
      <c r="BI39" s="40"/>
      <c r="BJ39" s="71"/>
      <c r="BK39" s="88">
        <v>0</v>
      </c>
      <c r="BL39" s="40">
        <v>15</v>
      </c>
      <c r="BM39" s="40"/>
      <c r="BN39" s="40"/>
      <c r="BO39" s="40"/>
      <c r="BP39" s="40"/>
      <c r="BQ39" s="40">
        <v>11</v>
      </c>
      <c r="BR39" s="40">
        <v>60</v>
      </c>
      <c r="BS39" s="40"/>
      <c r="BT39" s="40"/>
      <c r="BU39" s="85"/>
      <c r="BV39" s="85"/>
      <c r="BW39" s="85"/>
      <c r="BX39" s="85">
        <v>55</v>
      </c>
      <c r="BY39" s="85"/>
      <c r="BZ39" s="85"/>
      <c r="CA39" s="85"/>
      <c r="CB39" s="85">
        <v>45</v>
      </c>
      <c r="CC39" s="85">
        <v>9</v>
      </c>
      <c r="CD39" s="85">
        <v>8</v>
      </c>
      <c r="CE39" s="85">
        <v>12</v>
      </c>
      <c r="CF39" s="85"/>
      <c r="CG39" s="85"/>
      <c r="CH39" s="85"/>
      <c r="CI39" s="85"/>
      <c r="CJ39" s="85"/>
      <c r="CK39" s="85"/>
      <c r="CL39" s="85"/>
      <c r="CM39" s="85"/>
      <c r="CN39" s="32">
        <f>SUM(N39:CM39)</f>
        <v>390</v>
      </c>
      <c r="CO39" s="14">
        <f>N39*$N$158+O39*$O$158+P39*$P$158+Q39*$Q$158+R39*$R$158+S39*$S$158+T39*$T$158+U39*$U$158+V39*$V$158+W39*$W$158+X39*$X$158+Y39*$Y$158+Z39*$Z$159+AA39*$AA$158+AB39*$AB$158+AC39*$AC$158+AD39*$AD$158+AE39*$AE$158+AF39*$AF$158+AG39*$AG$158+AH39*$AH$158+AI39*$AI$158+AJ39*$AJ$158+AK39*$AK$158+AL39*$AL$158+AM39*$AM$158+AN39*$AN$158+AO39*$AO$158+AP39*$AP$158+AQ39*$AQ$158+AR39*$AR$158+AS39*$AS$158+AT39*$AT$158+AU39*$AU$158+AV39*$AV$158+AW39*$AW$158+AX39*$AX$158+AY39*$AY$158+AZ39*$AZ$158+BA39*$BA$158+BB39*$BB$158+BC39*$BC$158+BD39*$BD$158+BE39*$BE$158+BF39*$BF$158+BG39*$BG$158+BH39*$BH$158+BI39*$BI$158+BJ39*$BJ$158+BK39*$BK$158+BL39*$BL$158+BM39*$BM$158+BN39*$BN$158+BO39*$BO$158+BP39*$BP$158+BQ39*$BQ$158+BR39*$BR$158+BS39*$BS$158+BT39*$BT$158+BU39*$BU$158+BV39*$BV$158+BW39*$BW$158+BX39*$BX$158+BY39*$BY$158+BZ39*$BZ$158+CA39*$CA$158+CB39*$CB$158+CC39*$CC$158+CD39*$CD$158+CE39*$CE$158+CF39*$CF$158+CG39*$CG$158+$CH$158*CH39+CI39*$CI$158+CJ39*$CJ$158+CK39*$CK$158+CL39*$CL$158+CM39*$CM$158</f>
        <v>47.548224137623563</v>
      </c>
      <c r="CP39" s="10">
        <f>O39+T39+X39+Z39+AE39+AG39+AK39+AM39+AQ39+AS39+AW39+AZ39+BC39+BE39+BI39+BK39+BO39+BQ39+BU39+BW39+CA39+CC39+CG39+CI39+CM39</f>
        <v>58</v>
      </c>
      <c r="CQ39" s="10">
        <f>S39+U39+AB39+AH39+AN39+AT39+AY39+BF39+BL39+BR39+BX39+CD39+CJ39</f>
        <v>269</v>
      </c>
      <c r="CR39" s="10">
        <f>Q39+W39+AC39+AI39+AO39+AU39+BG39+BS39+CE39</f>
        <v>12</v>
      </c>
      <c r="CS39" s="58">
        <f>N39+P39+R39+V39+Y39+AA39+AD39+AF39+AJ39+AL39+AP39+AR39+AV39+AX39+BB39+BD39+BH39+BJ39+BN39+BP39+BT39+BV39+BZ39+CF39+CL39</f>
        <v>6</v>
      </c>
      <c r="CT39" s="10">
        <f>BA39+BM39+BY39+CK39</f>
        <v>0</v>
      </c>
      <c r="CU39" s="10">
        <f>CB39+CH39</f>
        <v>45</v>
      </c>
      <c r="CW39" s="33">
        <f>COUNT(N39:CM39)</f>
        <v>15</v>
      </c>
      <c r="CX39" s="61">
        <v>4</v>
      </c>
      <c r="CY39" s="61">
        <v>0</v>
      </c>
      <c r="CZ39" s="63">
        <f>CN39/CW39</f>
        <v>26</v>
      </c>
      <c r="DD39" s="45"/>
    </row>
    <row r="40" spans="1:143" ht="23.25" thickBot="1" x14ac:dyDescent="0.5">
      <c r="A40" s="35">
        <f>RANK(CO40,$CO$4:$CO$153)</f>
        <v>37</v>
      </c>
      <c r="B40" s="4" t="s">
        <v>276</v>
      </c>
      <c r="C40" s="4"/>
      <c r="D40" s="24">
        <f>COUNTIF(N40:CM40,"="&amp;80)</f>
        <v>0</v>
      </c>
      <c r="E40" s="24">
        <v>0</v>
      </c>
      <c r="F40" s="24">
        <f>COUNTIF(BW40:CM40,"="&amp;80)</f>
        <v>0</v>
      </c>
      <c r="G40" s="25"/>
      <c r="H40" s="83">
        <f>COUNTIF(N40:CM40,"="&amp;70)</f>
        <v>0</v>
      </c>
      <c r="I40" s="83">
        <f>COUNTIF(N40:CM40,"&gt;"&amp;59)</f>
        <v>0</v>
      </c>
      <c r="J40" s="84">
        <f>COUNTIF(N40:CM40,"&gt;"&amp;49)</f>
        <v>1</v>
      </c>
      <c r="K40" s="117">
        <f>COUNTIF(N40:CM40,"&gt;"&amp;27)</f>
        <v>1</v>
      </c>
      <c r="L40" s="66"/>
      <c r="M40" s="74"/>
      <c r="N40" s="71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85"/>
      <c r="BE40" s="85"/>
      <c r="BF40" s="85"/>
      <c r="BG40" s="85"/>
      <c r="BH40" s="85"/>
      <c r="BI40" s="85"/>
      <c r="BJ40" s="93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>
        <v>50</v>
      </c>
      <c r="CH40" s="85"/>
      <c r="CI40" s="85">
        <v>3</v>
      </c>
      <c r="CJ40" s="85">
        <v>15</v>
      </c>
      <c r="CK40" s="85"/>
      <c r="CL40" s="85"/>
      <c r="CM40" s="85"/>
      <c r="CN40" s="32">
        <f>SUM(N40:CM40)</f>
        <v>68</v>
      </c>
      <c r="CO40" s="14">
        <f>N40*$N$158+O40*$O$158+P40*$P$158+Q40*$Q$158+R40*$R$158+S40*$S$158+T40*$T$158+U40*$U$158+V40*$V$158+W40*$W$158+X40*$X$158+Y40*$Y$158+Z40*$Z$159+AA40*$AA$158+AB40*$AB$158+AC40*$AC$158+AD40*$AD$158+AE40*$AE$158+AF40*$AF$158+AG40*$AG$158+AH40*$AH$158+AI40*$AI$158+AJ40*$AJ$158+AK40*$AK$158+AL40*$AL$158+AM40*$AM$158+AN40*$AN$158+AO40*$AO$158+AP40*$AP$158+AQ40*$AQ$158+AR40*$AR$158+AS40*$AS$158+AT40*$AT$158+AU40*$AU$158+AV40*$AV$158+AW40*$AW$158+AX40*$AX$158+AY40*$AY$158+AZ40*$AZ$158+BA40*$BA$158+BB40*$BB$158+BC40*$BC$158+BD40*$BD$158+BE40*$BE$158+BF40*$BF$158+BG40*$BG$158+BH40*$BH$158+BI40*$BI$158+BJ40*$BJ$158+BK40*$BK$158+BL40*$BL$158+BM40*$BM$158+BN40*$BN$158+BO40*$BO$158+BP40*$BP$158+BQ40*$BQ$158+BR40*$BR$158+BS40*$BS$158+BT40*$BT$158+BU40*$BU$158+BV40*$BV$158+BW40*$BW$158+BX40*$BX$158+BY40*$BY$158+BZ40*$BZ$158+CA40*$CA$158+CB40*$CB$158+CC40*$CC$158+CD40*$CD$158+CE40*$CE$158+CF40*$CF$158+CG40*$CG$158+$CH$158*CH40+CI40*$CI$158+CJ40*$CJ$158+CK40*$CK$158+CL40*$CL$158+CM40*$CM$158</f>
        <v>39.475350000000006</v>
      </c>
      <c r="CP40" s="10">
        <f>O40+T40+X40+Z40+AE40+AG40+AK40+AM40+AQ40+AS40+AW40+AZ40+BC40+BE40+BI40+BK40+BO40+BQ40+BU40+BW40+CA40+CC40+CG40+CI40+CM40</f>
        <v>53</v>
      </c>
      <c r="CQ40" s="10">
        <f>S40+U40+AB40+AH40+AN40+AT40+AY40+BF40+BL40+BR40+BX40+CD40+CJ40</f>
        <v>15</v>
      </c>
      <c r="CR40" s="10">
        <f>Q40+W40+AC40+AI40+AO40+AU40+BG40+BS40+CE40</f>
        <v>0</v>
      </c>
      <c r="CS40" s="58">
        <f>N40+P40+R40+V40+Y40+AA40+AD40+AF40+AJ40+AL40+AP40+AR40+AV40+AX40+BB40+BD40+BH40+BJ40+BN40+BP40+BT40+BV40+BZ40+CF40+CL40</f>
        <v>0</v>
      </c>
      <c r="CT40" s="10">
        <f>BA40+BM40+BY40+CK40</f>
        <v>0</v>
      </c>
      <c r="CU40" s="10">
        <f>CB40+CH40</f>
        <v>0</v>
      </c>
      <c r="CW40" s="33">
        <f>COUNT(N40:CM40)</f>
        <v>3</v>
      </c>
      <c r="CX40" s="61">
        <v>1</v>
      </c>
      <c r="CY40" s="61">
        <v>0</v>
      </c>
      <c r="CZ40" s="63">
        <f>CN40/CW40</f>
        <v>22.666666666666668</v>
      </c>
    </row>
    <row r="41" spans="1:143" ht="23.25" thickBot="1" x14ac:dyDescent="0.5">
      <c r="A41" s="35">
        <f>RANK(CO41,$CO$4:$CO$153)</f>
        <v>38</v>
      </c>
      <c r="B41" s="4" t="s">
        <v>284</v>
      </c>
      <c r="C41" s="4"/>
      <c r="D41" s="24">
        <f>COUNTIF(N41:CM41,"="&amp;80)</f>
        <v>0</v>
      </c>
      <c r="E41" s="24">
        <v>0</v>
      </c>
      <c r="F41" s="24">
        <f>COUNTIF(BW41:CM41,"="&amp;80)</f>
        <v>0</v>
      </c>
      <c r="G41" s="25"/>
      <c r="H41" s="83">
        <f>COUNTIF(N41:CM41,"="&amp;70)</f>
        <v>1</v>
      </c>
      <c r="I41" s="83">
        <f>COUNTIF(N41:CM41,"&gt;"&amp;59)</f>
        <v>1</v>
      </c>
      <c r="J41" s="84">
        <f>COUNTIF(N41:CM41,"&gt;"&amp;49)</f>
        <v>1</v>
      </c>
      <c r="K41" s="117">
        <f>COUNTIF(N41:CM41,"&gt;"&amp;27)</f>
        <v>3</v>
      </c>
      <c r="L41" s="66">
        <v>1</v>
      </c>
      <c r="M41" s="74"/>
      <c r="N41" s="71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>
        <v>36</v>
      </c>
      <c r="AL41" s="40"/>
      <c r="AM41" s="40">
        <v>5</v>
      </c>
      <c r="AN41" s="40"/>
      <c r="AO41" s="40"/>
      <c r="AP41" s="40">
        <v>70</v>
      </c>
      <c r="AQ41" s="40"/>
      <c r="AR41" s="40"/>
      <c r="AS41" s="40"/>
      <c r="AT41" s="40"/>
      <c r="AU41" s="40"/>
      <c r="AV41" s="40"/>
      <c r="AW41" s="40">
        <v>4</v>
      </c>
      <c r="AX41" s="40"/>
      <c r="AY41" s="40"/>
      <c r="AZ41" s="40"/>
      <c r="BA41" s="40"/>
      <c r="BB41" s="40"/>
      <c r="BC41" s="40"/>
      <c r="BD41" s="86">
        <v>7</v>
      </c>
      <c r="BE41" s="40"/>
      <c r="BF41" s="40"/>
      <c r="BG41" s="40"/>
      <c r="BH41" s="40"/>
      <c r="BI41" s="40"/>
      <c r="BJ41" s="71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>
        <v>15</v>
      </c>
      <c r="CH41" s="85"/>
      <c r="CI41" s="85">
        <v>45</v>
      </c>
      <c r="CJ41" s="85"/>
      <c r="CK41" s="85"/>
      <c r="CL41" s="85"/>
      <c r="CM41" s="85"/>
      <c r="CN41" s="32">
        <f>SUM(N41:CM41)</f>
        <v>182</v>
      </c>
      <c r="CO41" s="14">
        <f>N41*$N$158+O41*$O$158+P41*$P$158+Q41*$Q$158+R41*$R$158+S41*$S$158+T41*$T$158+U41*$U$158+V41*$V$158+W41*$W$158+X41*$X$158+Y41*$Y$158+Z41*$Z$159+AA41*$AA$158+AB41*$AB$158+AC41*$AC$158+AD41*$AD$158+AE41*$AE$158+AF41*$AF$158+AG41*$AG$158+AH41*$AH$158+AI41*$AI$158+AJ41*$AJ$158+AK41*$AK$158+AL41*$AL$158+AM41*$AM$158+AN41*$AN$158+AO41*$AO$158+AP41*$AP$158+AQ41*$AQ$158+AR41*$AR$158+AS41*$AS$158+AT41*$AT$158+AU41*$AU$158+AV41*$AV$158+AW41*$AW$158+AX41*$AX$158+AY41*$AY$158+AZ41*$AZ$158+BA41*$BA$158+BB41*$BB$158+BC41*$BC$158+BD41*$BD$158+BE41*$BE$158+BF41*$BF$158+BG41*$BG$158+BH41*$BH$158+BI41*$BI$158+BJ41*$BJ$158+BK41*$BK$158+BL41*$BL$158+BM41*$BM$158+BN41*$BN$158+BO41*$BO$158+BP41*$BP$158+BQ41*$BQ$158+BR41*$BR$158+BS41*$BS$158+BT41*$BT$158+BU41*$BU$158+BV41*$BV$158+BW41*$BW$158+BX41*$BX$158+BY41*$BY$158+BZ41*$BZ$158+CA41*$CA$158+CB41*$CB$158+CC41*$CC$158+CD41*$CD$158+CE41*$CE$158+CF41*$CF$158+CG41*$CG$158+$CH$158*CH41+CI41*$CI$158+CJ41*$CJ$158+CK41*$CK$158+CL41*$CL$158+CM41*$CM$158</f>
        <v>38.262678027347818</v>
      </c>
      <c r="CP41" s="10">
        <f>O41+T41+X41+Z41+AE41+AG41+AK41+AM41+AQ41+AS41+AW41+AZ41+BC41+BE41+BI41+BK41+BO41+BQ41+BU41+BW41+CA41+CC41+CG41+CI41+CM41</f>
        <v>105</v>
      </c>
      <c r="CQ41" s="10">
        <f>S41+U41+AB41+AH41+AN41+AT41+AY41+BF41+BL41+BR41+BX41+CD41+CJ41</f>
        <v>0</v>
      </c>
      <c r="CR41" s="10">
        <f>Q41+W41+AC41+AI41+AO41+AU41+BG41+BS41+CE41</f>
        <v>0</v>
      </c>
      <c r="CS41" s="58">
        <f>N41+P41+R41+V41+Y41+AA41+AD41+AF41+AJ41+AL41+AP41+AR41+AV41+AX41+BB41+BD41+BH41+BJ41+BN41+BP41+BT41+BV41+BZ41+CF41+CL41</f>
        <v>77</v>
      </c>
      <c r="CT41" s="10">
        <f>BA41+BM41+BY41+CK41</f>
        <v>0</v>
      </c>
      <c r="CU41" s="10">
        <f>CB41+CH41</f>
        <v>0</v>
      </c>
      <c r="CW41" s="33">
        <f>COUNT(N41:CM41)</f>
        <v>7</v>
      </c>
      <c r="CX41" s="61">
        <v>1</v>
      </c>
      <c r="CY41" s="61">
        <v>0</v>
      </c>
      <c r="CZ41" s="63">
        <f>CN41/CW41</f>
        <v>26</v>
      </c>
      <c r="DA41" s="32"/>
      <c r="DB41" s="32"/>
      <c r="DD41" s="45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</row>
    <row r="42" spans="1:143" ht="23.25" thickBot="1" x14ac:dyDescent="0.5">
      <c r="A42" s="35">
        <f>RANK(CO42,$CO$4:$CO$153)</f>
        <v>39</v>
      </c>
      <c r="B42" s="4" t="s">
        <v>272</v>
      </c>
      <c r="C42" s="4"/>
      <c r="D42" s="24">
        <f>COUNTIF(N42:CM42,"="&amp;80)</f>
        <v>1</v>
      </c>
      <c r="E42" s="24">
        <v>0</v>
      </c>
      <c r="F42" s="24">
        <f>COUNTIF(BW42:CM42,"="&amp;80)</f>
        <v>0</v>
      </c>
      <c r="G42" s="25"/>
      <c r="H42" s="83">
        <f>COUNTIF(N42:CM42,"="&amp;70)</f>
        <v>1</v>
      </c>
      <c r="I42" s="83">
        <f>COUNTIF(N42:CM42,"&gt;"&amp;59)</f>
        <v>3</v>
      </c>
      <c r="J42" s="84">
        <f>COUNTIF(N42:CM42,"&gt;"&amp;49)</f>
        <v>5</v>
      </c>
      <c r="K42" s="117">
        <f>COUNTIF(N42:CM42,"&gt;"&amp;27)</f>
        <v>8</v>
      </c>
      <c r="L42" s="66"/>
      <c r="M42" s="74"/>
      <c r="N42" s="71">
        <v>20</v>
      </c>
      <c r="O42" s="53">
        <v>0</v>
      </c>
      <c r="P42" s="40">
        <v>22</v>
      </c>
      <c r="Q42" s="40">
        <v>70</v>
      </c>
      <c r="R42" s="40"/>
      <c r="S42" s="40"/>
      <c r="T42" s="40"/>
      <c r="U42" s="40"/>
      <c r="V42" s="40"/>
      <c r="W42" s="40"/>
      <c r="X42" s="40"/>
      <c r="Y42" s="40">
        <v>36</v>
      </c>
      <c r="Z42" s="40"/>
      <c r="AA42" s="40"/>
      <c r="AB42" s="40"/>
      <c r="AC42" s="40"/>
      <c r="AD42" s="40"/>
      <c r="AE42" s="40"/>
      <c r="AF42" s="40"/>
      <c r="AG42" s="40">
        <v>6</v>
      </c>
      <c r="AH42" s="40"/>
      <c r="AI42" s="40"/>
      <c r="AJ42" s="40">
        <v>40</v>
      </c>
      <c r="AK42" s="40">
        <v>20</v>
      </c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>
        <v>8</v>
      </c>
      <c r="AX42" s="40"/>
      <c r="AY42" s="40"/>
      <c r="AZ42" s="40"/>
      <c r="BA42" s="40"/>
      <c r="BB42" s="40"/>
      <c r="BC42" s="40">
        <v>3</v>
      </c>
      <c r="BD42" s="40"/>
      <c r="BE42" s="88">
        <v>0</v>
      </c>
      <c r="BF42" s="40"/>
      <c r="BG42" s="40"/>
      <c r="BH42" s="40"/>
      <c r="BI42" s="86">
        <v>80</v>
      </c>
      <c r="BJ42" s="98">
        <v>10</v>
      </c>
      <c r="BK42" s="86">
        <v>32</v>
      </c>
      <c r="BL42" s="86">
        <v>22</v>
      </c>
      <c r="BM42" s="86"/>
      <c r="BN42" s="86">
        <v>20</v>
      </c>
      <c r="BO42" s="86">
        <v>60</v>
      </c>
      <c r="BP42" s="86">
        <v>11</v>
      </c>
      <c r="BQ42" s="86"/>
      <c r="BR42" s="86">
        <v>14</v>
      </c>
      <c r="BS42" s="86"/>
      <c r="BT42" s="86">
        <v>55</v>
      </c>
      <c r="BU42" s="85"/>
      <c r="BV42" s="85">
        <v>12</v>
      </c>
      <c r="BW42" s="85">
        <v>50</v>
      </c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32">
        <f>SUM(N42:CM42)</f>
        <v>591</v>
      </c>
      <c r="CO42" s="14">
        <f>N42*$N$158+O42*$O$158+P42*$P$158+Q42*$Q$158+R42*$R$158+S42*$S$158+T42*$T$158+U42*$U$158+V42*$V$158+W42*$W$158+X42*$X$158+Y42*$Y$158+Z42*$Z$159+AA42*$AA$158+AB42*$AB$158+AC42*$AC$158+AD42*$AD$158+AE42*$AE$158+AF42*$AF$158+AG42*$AG$158+AH42*$AH$158+AI42*$AI$158+AJ42*$AJ$158+AK42*$AK$158+AL42*$AL$158+AM42*$AM$158+AN42*$AN$158+AO42*$AO$158+AP42*$AP$158+AQ42*$AQ$158+AR42*$AR$158+AS42*$AS$158+AT42*$AT$158+AU42*$AU$158+AV42*$AV$158+AW42*$AW$158+AX42*$AX$158+AY42*$AY$158+AZ42*$AZ$158+BA42*$BA$158+BB42*$BB$158+BC42*$BC$158+BD42*$BD$158+BE42*$BE$158+BF42*$BF$158+BG42*$BG$158+BH42*$BH$158+BI42*$BI$158+BJ42*$BJ$158+BK42*$BK$158+BL42*$BL$158+BM42*$BM$158+BN42*$BN$158+BO42*$BO$158+BP42*$BP$158+BQ42*$BQ$158+BR42*$BR$158+BS42*$BS$158+BT42*$BT$158+BU42*$BU$158+BV42*$BV$158+BW42*$BW$158+BX42*$BX$158+BY42*$BY$158+BZ42*$BZ$158+CA42*$CA$158+CB42*$CB$158+CC42*$CC$158+CD42*$CD$158+CE42*$CE$158+CF42*$CF$158+CG42*$CG$158+$CH$158*CH42+CI42*$CI$158+CJ42*$CJ$158+CK42*$CK$158+CL42*$CL$158+CM42*$CM$158</f>
        <v>34.684256043101819</v>
      </c>
      <c r="CP42" s="10">
        <f>O42+T42+X42+Z42+AE42+AG42+AK42+AM42+AQ42+AS42+AW42+AZ42+BC42+BE42+BI42+BK42+BO42+BQ42+BU42+BW42+CA42+CC42+CG42+CI42+CM42</f>
        <v>259</v>
      </c>
      <c r="CQ42" s="10">
        <f>S42+U42+AB42+AH42+AN42+AT42+AY42+BF42+BL42+BR42+BX42+CD42+CJ42</f>
        <v>36</v>
      </c>
      <c r="CR42" s="10">
        <f>Q42+W42+AC42+AI42+AO42+AU42+BG42+BS42+CE42</f>
        <v>70</v>
      </c>
      <c r="CS42" s="58">
        <f>N42+P42+R42+V42+Y42+AA42+AD42+AF42+AJ42+AL42+AP42+AR42+AV42+AX42+BB42+BD42+BH42+BJ42+BN42+BP42+BT42+BV42+BZ42+CF42+CL42</f>
        <v>226</v>
      </c>
      <c r="CT42" s="10">
        <f>BA42+BM42+BY42+CK42</f>
        <v>0</v>
      </c>
      <c r="CU42" s="10">
        <f>CB42+CH42</f>
        <v>0</v>
      </c>
      <c r="CW42" s="33">
        <f>COUNT(N42:CM42)</f>
        <v>22</v>
      </c>
      <c r="CX42" s="61">
        <v>4</v>
      </c>
      <c r="CY42" s="61">
        <v>0</v>
      </c>
      <c r="CZ42" s="63">
        <f>CN42/CW42</f>
        <v>26.863636363636363</v>
      </c>
      <c r="DA42" s="32"/>
      <c r="DB42" s="32"/>
      <c r="DD42" s="45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</row>
    <row r="43" spans="1:143" ht="23.25" thickBot="1" x14ac:dyDescent="0.5">
      <c r="A43" s="35">
        <f>RANK(CO43,$CO$4:$CO$153)</f>
        <v>40</v>
      </c>
      <c r="B43" s="4" t="s">
        <v>279</v>
      </c>
      <c r="C43" s="4"/>
      <c r="D43" s="24">
        <f>COUNTIF(N43:CM43,"="&amp;80)</f>
        <v>0</v>
      </c>
      <c r="E43" s="24">
        <v>0</v>
      </c>
      <c r="F43" s="24">
        <f>COUNTIF(BW43:CM43,"="&amp;80)</f>
        <v>0</v>
      </c>
      <c r="G43" s="25">
        <v>1</v>
      </c>
      <c r="H43" s="83">
        <f>COUNTIF(N43:CM43,"="&amp;70)</f>
        <v>2</v>
      </c>
      <c r="I43" s="83">
        <f>COUNTIF(N43:CM43,"&gt;"&amp;59)</f>
        <v>2</v>
      </c>
      <c r="J43" s="84">
        <f>COUNTIF(N43:CM43,"&gt;"&amp;49)</f>
        <v>6</v>
      </c>
      <c r="K43" s="117">
        <f>COUNTIF(N43:CM43,"&gt;"&amp;27)</f>
        <v>14</v>
      </c>
      <c r="L43" s="66">
        <v>2</v>
      </c>
      <c r="M43" s="74"/>
      <c r="N43" s="71">
        <v>18</v>
      </c>
      <c r="O43" s="41">
        <v>15</v>
      </c>
      <c r="P43" s="40">
        <v>70</v>
      </c>
      <c r="Q43" s="40"/>
      <c r="R43" s="40">
        <v>55</v>
      </c>
      <c r="S43" s="40">
        <v>45</v>
      </c>
      <c r="T43" s="40">
        <v>45</v>
      </c>
      <c r="U43" s="40"/>
      <c r="V43" s="40">
        <v>8</v>
      </c>
      <c r="W43" s="40">
        <v>32</v>
      </c>
      <c r="X43" s="40"/>
      <c r="Y43" s="40">
        <v>15</v>
      </c>
      <c r="Z43" s="40">
        <v>28</v>
      </c>
      <c r="AA43" s="40">
        <v>22</v>
      </c>
      <c r="AB43" s="40">
        <v>13</v>
      </c>
      <c r="AC43" s="40">
        <v>13</v>
      </c>
      <c r="AD43" s="40">
        <v>20</v>
      </c>
      <c r="AE43" s="40"/>
      <c r="AF43" s="40"/>
      <c r="AG43" s="40">
        <v>16</v>
      </c>
      <c r="AH43" s="40">
        <v>10</v>
      </c>
      <c r="AI43" s="40">
        <v>25</v>
      </c>
      <c r="AJ43" s="40">
        <v>25</v>
      </c>
      <c r="AK43" s="40">
        <v>50</v>
      </c>
      <c r="AL43" s="40">
        <v>8</v>
      </c>
      <c r="AM43" s="40"/>
      <c r="AN43" s="40">
        <v>28</v>
      </c>
      <c r="AO43" s="40"/>
      <c r="AP43" s="40">
        <v>5</v>
      </c>
      <c r="AQ43" s="40">
        <v>13</v>
      </c>
      <c r="AR43" s="40">
        <v>16</v>
      </c>
      <c r="AS43" s="40">
        <v>6</v>
      </c>
      <c r="AT43" s="40">
        <v>16</v>
      </c>
      <c r="AU43" s="40">
        <v>55</v>
      </c>
      <c r="AV43" s="40">
        <v>70</v>
      </c>
      <c r="AW43" s="40">
        <v>9</v>
      </c>
      <c r="AX43" s="40">
        <v>4</v>
      </c>
      <c r="AY43" s="40">
        <v>45</v>
      </c>
      <c r="AZ43" s="40">
        <v>55</v>
      </c>
      <c r="BA43" s="40">
        <v>14</v>
      </c>
      <c r="BB43" s="40"/>
      <c r="BC43" s="40">
        <v>22</v>
      </c>
      <c r="BD43" s="40"/>
      <c r="BE43" s="86">
        <v>45</v>
      </c>
      <c r="BF43" s="86">
        <v>22</v>
      </c>
      <c r="BG43" s="86">
        <v>11</v>
      </c>
      <c r="BH43" s="40"/>
      <c r="BI43" s="86">
        <v>11</v>
      </c>
      <c r="BJ43" s="98"/>
      <c r="BK43" s="86"/>
      <c r="BL43" s="86"/>
      <c r="BM43" s="86">
        <v>12</v>
      </c>
      <c r="BN43" s="86"/>
      <c r="BO43" s="86"/>
      <c r="BP43" s="86"/>
      <c r="BQ43" s="86"/>
      <c r="BR43" s="86"/>
      <c r="BS43" s="86"/>
      <c r="BT43" s="86"/>
      <c r="BU43" s="85"/>
      <c r="BV43" s="85"/>
      <c r="BW43" s="85"/>
      <c r="BX43" s="85"/>
      <c r="BY43" s="85">
        <v>9</v>
      </c>
      <c r="BZ43" s="85">
        <v>32</v>
      </c>
      <c r="CA43" s="85"/>
      <c r="CB43" s="85"/>
      <c r="CC43" s="85"/>
      <c r="CD43" s="85"/>
      <c r="CE43" s="85"/>
      <c r="CF43" s="85">
        <v>10</v>
      </c>
      <c r="CG43" s="85"/>
      <c r="CH43" s="85"/>
      <c r="CI43" s="85"/>
      <c r="CJ43" s="85"/>
      <c r="CK43" s="85"/>
      <c r="CL43" s="85"/>
      <c r="CM43" s="85"/>
      <c r="CN43" s="32">
        <f>SUM(N43:CM43)</f>
        <v>1043</v>
      </c>
      <c r="CO43" s="14">
        <f>N43*$N$158+O43*$O$158+P43*$P$158+Q43*$Q$158+R43*$R$158+S43*$S$158+T43*$T$158+U43*$U$158+V43*$V$158+W43*$W$158+X43*$X$158+Y43*$Y$158+Z43*$Z$159+AA43*$AA$158+AB43*$AB$158+AC43*$AC$158+AD43*$AD$158+AE43*$AE$158+AF43*$AF$158+AG43*$AG$158+AH43*$AH$158+AI43*$AI$158+AJ43*$AJ$158+AK43*$AK$158+AL43*$AL$158+AM43*$AM$158+AN43*$AN$158+AO43*$AO$158+AP43*$AP$158+AQ43*$AQ$158+AR43*$AR$158+AS43*$AS$158+AT43*$AT$158+AU43*$AU$158+AV43*$AV$158+AW43*$AW$158+AX43*$AX$158+AY43*$AY$158+AZ43*$AZ$158+BA43*$BA$158+BB43*$BB$158+BC43*$BC$158+BD43*$BD$158+BE43*$BE$158+BF43*$BF$158+BG43*$BG$158+BH43*$BH$158+BI43*$BI$158+BJ43*$BJ$158+BK43*$BK$158+BL43*$BL$158+BM43*$BM$158+BN43*$BN$158+BO43*$BO$158+BP43*$BP$158+BQ43*$BQ$158+BR43*$BR$158+BS43*$BS$158+BT43*$BT$158+BU43*$BU$158+BV43*$BV$158+BW43*$BW$158+BX43*$BX$158+BY43*$BY$158+BZ43*$BZ$158+CA43*$CA$158+CB43*$CB$158+CC43*$CC$158+CD43*$CD$158+CE43*$CE$158+CF43*$CF$158+CG43*$CG$158+$CH$158*CH43+CI43*$CI$158+CJ43*$CJ$158+CK43*$CK$158+CL43*$CL$158+CM43*$CM$158</f>
        <v>23.488211355174595</v>
      </c>
      <c r="CP43" s="10">
        <f>O43+T43+X43+Z43+AE43+AG43+AK43+AM43+AQ43+AS43+AW43+AZ43+BC43+BE43+BI43+BK43+BO43+BQ43+BU43+BW43+CA43+CC43+CG43+CI43+CM43</f>
        <v>315</v>
      </c>
      <c r="CQ43" s="10">
        <f>S43+U43+AB43+AH43+AN43+AT43+AY43+BF43+BL43+BR43+BX43+CD43+CJ43</f>
        <v>179</v>
      </c>
      <c r="CR43" s="10">
        <f>Q43+W43+AC43+AI43+AO43+AU43+BG43+BS43+CE43</f>
        <v>136</v>
      </c>
      <c r="CS43" s="58">
        <f>N43+P43+R43+V43+Y43+AA43+AD43+AF43+AJ43+AL43+AP43+AR43+AV43+AX43+BB43+BD43+BH43+BJ43+BN43+BP43+BT43+BV43+BZ43+CF43+CL43</f>
        <v>378</v>
      </c>
      <c r="CT43" s="10">
        <f>BA43+BM43+BY43+CK43</f>
        <v>35</v>
      </c>
      <c r="CU43" s="10">
        <f>CB43+CH43</f>
        <v>0</v>
      </c>
      <c r="CW43" s="33">
        <f>COUNT(N43:CM43)</f>
        <v>42</v>
      </c>
      <c r="CX43" s="61">
        <v>13</v>
      </c>
      <c r="CY43" s="61">
        <v>0</v>
      </c>
      <c r="CZ43" s="63">
        <f>CN43/CW43</f>
        <v>24.833333333333332</v>
      </c>
    </row>
    <row r="44" spans="1:143" ht="23.25" thickBot="1" x14ac:dyDescent="0.5">
      <c r="A44" s="35">
        <f>RANK(CO44,$CO$4:$CO$153)</f>
        <v>41</v>
      </c>
      <c r="B44" s="4" t="s">
        <v>390</v>
      </c>
      <c r="C44" s="4"/>
      <c r="D44" s="24">
        <f>COUNTIF(N44:CM44,"="&amp;80)</f>
        <v>0</v>
      </c>
      <c r="E44" s="24">
        <v>0</v>
      </c>
      <c r="F44" s="24">
        <f>COUNTIF(BW44:CM44,"="&amp;80)</f>
        <v>0</v>
      </c>
      <c r="G44" s="25"/>
      <c r="H44" s="83">
        <f>COUNTIF(N44:CM44,"="&amp;70)</f>
        <v>0</v>
      </c>
      <c r="I44" s="83">
        <f>COUNTIF(N44:CM44,"&gt;"&amp;59)</f>
        <v>0</v>
      </c>
      <c r="J44" s="84">
        <f>COUNTIF(N44:CM44,"&gt;"&amp;49)</f>
        <v>0</v>
      </c>
      <c r="K44" s="117">
        <f>COUNTIF(N44:CM44,"&gt;"&amp;27)</f>
        <v>1</v>
      </c>
      <c r="L44" s="66">
        <v>1</v>
      </c>
      <c r="M44" s="74"/>
      <c r="N44" s="71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>
        <v>20</v>
      </c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85"/>
      <c r="BE44" s="85"/>
      <c r="BF44" s="85"/>
      <c r="BG44" s="85"/>
      <c r="BH44" s="85"/>
      <c r="BI44" s="85"/>
      <c r="BJ44" s="93"/>
      <c r="BK44" s="85"/>
      <c r="BL44" s="85"/>
      <c r="BM44" s="85">
        <v>25</v>
      </c>
      <c r="BN44" s="85"/>
      <c r="BO44" s="85">
        <v>9</v>
      </c>
      <c r="BP44" s="85"/>
      <c r="BQ44" s="85">
        <v>28</v>
      </c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>
        <v>5</v>
      </c>
      <c r="CD44" s="85"/>
      <c r="CE44" s="85"/>
      <c r="CF44" s="85"/>
      <c r="CG44" s="85"/>
      <c r="CH44" s="85"/>
      <c r="CI44" s="85">
        <v>5</v>
      </c>
      <c r="CJ44" s="85"/>
      <c r="CK44" s="85">
        <v>7</v>
      </c>
      <c r="CL44" s="85"/>
      <c r="CM44" s="85"/>
      <c r="CN44" s="32">
        <f>SUM(N44:CM44)</f>
        <v>99</v>
      </c>
      <c r="CO44" s="14">
        <f>N44*$N$158+O44*$O$158+P44*$P$158+Q44*$Q$158+R44*$R$158+S44*$S$158+T44*$T$158+U44*$U$158+V44*$V$158+W44*$W$158+X44*$X$158+Y44*$Y$158+Z44*$Z$159+AA44*$AA$158+AB44*$AB$158+AC44*$AC$158+AD44*$AD$158+AE44*$AE$158+AF44*$AF$158+AG44*$AG$158+AH44*$AH$158+AI44*$AI$158+AJ44*$AJ$158+AK44*$AK$158+AL44*$AL$158+AM44*$AM$158+AN44*$AN$158+AO44*$AO$158+AP44*$AP$158+AQ44*$AQ$158+AR44*$AR$158+AS44*$AS$158+AT44*$AT$158+AU44*$AU$158+AV44*$AV$158+AW44*$AW$158+AX44*$AX$158+AY44*$AY$158+AZ44*$AZ$158+BA44*$BA$158+BB44*$BB$158+BC44*$BC$158+BD44*$BD$158+BE44*$BE$158+BF44*$BF$158+BG44*$BG$158+BH44*$BH$158+BI44*$BI$158+BJ44*$BJ$158+BK44*$BK$158+BL44*$BL$158+BM44*$BM$158+BN44*$BN$158+BO44*$BO$158+BP44*$BP$158+BQ44*$BQ$158+BR44*$BR$158+BS44*$BS$158+BT44*$BT$158+BU44*$BU$158+BV44*$BV$158+BW44*$BW$158+BX44*$BX$158+BY44*$BY$158+BZ44*$BZ$158+CA44*$CA$158+CB44*$CB$158+CC44*$CC$158+CD44*$CD$158+CE44*$CE$158+CF44*$CF$158+CG44*$CG$158+$CH$158*CH44+CI44*$CI$158+CJ44*$CJ$158+CK44*$CK$158+CL44*$CL$158+CM44*$CM$158</f>
        <v>15.925812196415658</v>
      </c>
      <c r="CP44" s="10">
        <f>O44+T44+X44+Z44+AE44+AG44+AK44+AM44+AQ44+AS44+AW44+AZ44+BC44+BE44+BI44+BK44+BO44+BQ44+BU44+BW44+CA44+CC44+CG44+CI44+CM44</f>
        <v>47</v>
      </c>
      <c r="CQ44" s="10">
        <f>S44+U44+AB44+AH44+AN44+AT44+AY44+BF44+BL44+BR44+BX44+CD44+CJ44</f>
        <v>0</v>
      </c>
      <c r="CR44" s="10">
        <f>Q44+W44+AC44+AI44+AO44+AU44+BG44+BS44+CE44</f>
        <v>0</v>
      </c>
      <c r="CS44" s="58">
        <f>N44+P44+R44+V44+Y44+AA44+AD44+AF44+AJ44+AL44+AP44+AR44+AV44+AX44+BB44+BD44+BH44+BJ44+BN44+BP44+BT44+BV44+BZ44+CF44+CL44</f>
        <v>20</v>
      </c>
      <c r="CT44" s="10">
        <f>BA44+BM44+BY44+CK44</f>
        <v>32</v>
      </c>
      <c r="CU44" s="10">
        <f>CB44+CH44</f>
        <v>0</v>
      </c>
      <c r="CW44" s="33">
        <f>COUNT(N44:CM44)</f>
        <v>7</v>
      </c>
      <c r="CX44" s="61">
        <v>1</v>
      </c>
      <c r="CY44" s="61">
        <v>0</v>
      </c>
      <c r="CZ44" s="63">
        <f>CN44/CW44</f>
        <v>14.142857142857142</v>
      </c>
      <c r="DA44" s="32"/>
      <c r="DB44" s="32"/>
      <c r="DD44" s="45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</row>
    <row r="45" spans="1:143" ht="23.25" thickBot="1" x14ac:dyDescent="0.5">
      <c r="A45" s="35">
        <f>RANK(CO45,$CO$4:$CO$153)</f>
        <v>42</v>
      </c>
      <c r="B45" s="4" t="s">
        <v>291</v>
      </c>
      <c r="C45" s="4"/>
      <c r="D45" s="24">
        <f>COUNTIF(N45:CM45,"="&amp;80)</f>
        <v>0</v>
      </c>
      <c r="E45" s="24">
        <v>0</v>
      </c>
      <c r="F45" s="24">
        <f>COUNTIF(BW45:CM45,"="&amp;80)</f>
        <v>0</v>
      </c>
      <c r="G45" s="25"/>
      <c r="H45" s="83">
        <f>COUNTIF(N45:CM45,"="&amp;70)</f>
        <v>0</v>
      </c>
      <c r="I45" s="83">
        <f>COUNTIF(N45:CM45,"&gt;"&amp;59)</f>
        <v>0</v>
      </c>
      <c r="J45" s="84">
        <f>COUNTIF(N45:CM45,"&gt;"&amp;49)</f>
        <v>0</v>
      </c>
      <c r="K45" s="117">
        <f>COUNTIF(N45:CM45,"&gt;"&amp;27)</f>
        <v>0</v>
      </c>
      <c r="L45" s="66"/>
      <c r="M45" s="74"/>
      <c r="N45" s="71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85"/>
      <c r="BE45" s="85"/>
      <c r="BF45" s="85"/>
      <c r="BG45" s="85"/>
      <c r="BH45" s="85"/>
      <c r="BI45" s="85"/>
      <c r="BJ45" s="100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>
        <v>11</v>
      </c>
      <c r="CH45" s="85"/>
      <c r="CI45" s="85"/>
      <c r="CJ45" s="85"/>
      <c r="CK45" s="85"/>
      <c r="CL45" s="85">
        <v>10</v>
      </c>
      <c r="CM45" s="85"/>
      <c r="CN45" s="32">
        <f>SUM(N45:CM45)</f>
        <v>21</v>
      </c>
      <c r="CO45" s="14">
        <f>N45*$N$158+O45*$O$158+P45*$P$158+Q45*$Q$158+R45*$R$158+S45*$S$158+T45*$T$158+U45*$U$158+V45*$V$158+W45*$W$158+X45*$X$158+Y45*$Y$158+Z45*$Z$159+AA45*$AA$158+AB45*$AB$158+AC45*$AC$158+AD45*$AD$158+AE45*$AE$158+AF45*$AF$158+AG45*$AG$158+AH45*$AH$158+AI45*$AI$158+AJ45*$AJ$158+AK45*$AK$158+AL45*$AL$158+AM45*$AM$158+AN45*$AN$158+AO45*$AO$158+AP45*$AP$158+AQ45*$AQ$158+AR45*$AR$158+AS45*$AS$158+AT45*$AT$158+AU45*$AU$158+AV45*$AV$158+AW45*$AW$158+AX45*$AX$158+AY45*$AY$158+AZ45*$AZ$158+BA45*$BA$158+BB45*$BB$158+BC45*$BC$158+BD45*$BD$158+BE45*$BE$158+BF45*$BF$158+BG45*$BG$158+BH45*$BH$158+BI45*$BI$158+BJ45*$BJ$158+BK45*$BK$158+BL45*$BL$158+BM45*$BM$158+BN45*$BN$158+BO45*$BO$158+BP45*$BP$158+BQ45*$BQ$158+BR45*$BR$158+BS45*$BS$158+BT45*$BT$158+BU45*$BU$158+BV45*$BV$158+BW45*$BW$158+BX45*$BX$158+BY45*$BY$158+BZ45*$BZ$158+CA45*$CA$158+CB45*$CB$158+CC45*$CC$158+CD45*$CD$158+CE45*$CE$158+CF45*$CF$158+CG45*$CG$158+$CH$158*CH45+CI45*$CI$158+CJ45*$CJ$158+CK45*$CK$158+CL45*$CL$158+CM45*$CM$158</f>
        <v>14.845851000000001</v>
      </c>
      <c r="CP45" s="10">
        <f>O45+T45+X45+Z45+AE45+AG45+AK45+AM45+AQ45+AS45+AW45+AZ45+BC45+BE45+BI45+BK45+BO45+BQ45+BU45+BW45+CA45+CC45+CG45+CI45+CM45</f>
        <v>11</v>
      </c>
      <c r="CQ45" s="10">
        <f>S45+U45+AB45+AH45+AN45+AT45+AY45+BF45+BL45+BR45+BX45+CD45+CJ45</f>
        <v>0</v>
      </c>
      <c r="CR45" s="10">
        <f>Q45+W45+AC45+AI45+AO45+AU45+BG45+BS45+CE45</f>
        <v>0</v>
      </c>
      <c r="CS45" s="58">
        <f>N45+P45+R45+V45+Y45+AA45+AD45+AF45+AJ45+AL45+AP45+AR45+AV45+AX45+BB45+BD45+BH45+BJ45+BN45+BP45+BT45+BV45+BZ45+CF45+CL45</f>
        <v>10</v>
      </c>
      <c r="CT45" s="10">
        <f>BA45+BM45+BY45+CK45</f>
        <v>0</v>
      </c>
      <c r="CU45" s="10">
        <f>CB45+CH45</f>
        <v>0</v>
      </c>
      <c r="CW45" s="33">
        <f>COUNT(N45:CM45)</f>
        <v>2</v>
      </c>
      <c r="CX45" s="61">
        <v>1</v>
      </c>
      <c r="CY45" s="61">
        <v>0</v>
      </c>
      <c r="CZ45" s="63">
        <f>CN45/CW45</f>
        <v>10.5</v>
      </c>
      <c r="DD45" s="45"/>
    </row>
    <row r="46" spans="1:143" ht="23.25" thickBot="1" x14ac:dyDescent="0.5">
      <c r="A46" s="35">
        <f>RANK(CO46,$CO$4:$CO$153)</f>
        <v>43</v>
      </c>
      <c r="B46" s="4" t="s">
        <v>391</v>
      </c>
      <c r="C46" s="4"/>
      <c r="D46" s="24">
        <f>COUNTIF(N46:CM46,"="&amp;80)</f>
        <v>0</v>
      </c>
      <c r="E46" s="24">
        <v>0</v>
      </c>
      <c r="F46" s="24">
        <f>COUNTIF(BW46:CM46,"="&amp;80)</f>
        <v>0</v>
      </c>
      <c r="G46" s="25"/>
      <c r="H46" s="83">
        <f>COUNTIF(N46:CM46,"="&amp;70)</f>
        <v>0</v>
      </c>
      <c r="I46" s="83">
        <f>COUNTIF(N46:CM46,"&gt;"&amp;59)</f>
        <v>0</v>
      </c>
      <c r="J46" s="84">
        <f>COUNTIF(N46:CM46,"&gt;"&amp;49)</f>
        <v>0</v>
      </c>
      <c r="K46" s="117">
        <f>COUNTIF(N46:CM46,"&gt;"&amp;27)</f>
        <v>0</v>
      </c>
      <c r="L46" s="66">
        <v>1</v>
      </c>
      <c r="M46" s="74"/>
      <c r="N46" s="71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>
        <v>7</v>
      </c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85"/>
      <c r="BE46" s="85"/>
      <c r="BF46" s="85"/>
      <c r="BG46" s="85"/>
      <c r="BH46" s="85"/>
      <c r="BI46" s="85"/>
      <c r="BJ46" s="93"/>
      <c r="BK46" s="85"/>
      <c r="BL46" s="85"/>
      <c r="BM46" s="85">
        <v>11</v>
      </c>
      <c r="BN46" s="85"/>
      <c r="BO46" s="85">
        <v>14</v>
      </c>
      <c r="BP46" s="85"/>
      <c r="BQ46" s="104">
        <v>0</v>
      </c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104">
        <v>0</v>
      </c>
      <c r="CD46" s="85"/>
      <c r="CE46" s="85"/>
      <c r="CF46" s="85"/>
      <c r="CG46" s="85"/>
      <c r="CH46" s="85"/>
      <c r="CI46" s="85">
        <v>1</v>
      </c>
      <c r="CJ46" s="85"/>
      <c r="CK46" s="85">
        <v>13</v>
      </c>
      <c r="CL46" s="85"/>
      <c r="CM46" s="85"/>
      <c r="CN46" s="32">
        <f>SUM(N46:CM46)</f>
        <v>46</v>
      </c>
      <c r="CO46" s="14">
        <f>N46*$N$158+O46*$O$158+P46*$P$158+Q46*$Q$158+R46*$R$158+S46*$S$158+T46*$T$158+U46*$U$158+V46*$V$158+W46*$W$158+X46*$X$158+Y46*$Y$158+Z46*$Z$159+AA46*$AA$158+AB46*$AB$158+AC46*$AC$158+AD46*$AD$158+AE46*$AE$158+AF46*$AF$158+AG46*$AG$158+AH46*$AH$158+AI46*$AI$158+AJ46*$AJ$158+AK46*$AK$158+AL46*$AL$158+AM46*$AM$158+AN46*$AN$158+AO46*$AO$158+AP46*$AP$158+AQ46*$AQ$158+AR46*$AR$158+AS46*$AS$158+AT46*$AT$158+AU46*$AU$158+AV46*$AV$158+AW46*$AW$158+AX46*$AX$158+AY46*$AY$158+AZ46*$AZ$158+BA46*$BA$158+BB46*$BB$158+BC46*$BC$158+BD46*$BD$158+BE46*$BE$158+BF46*$BF$158+BG46*$BG$158+BH46*$BH$158+BI46*$BI$158+BJ46*$BJ$158+BK46*$BK$158+BL46*$BL$158+BM46*$BM$158+BN46*$BN$158+BO46*$BO$158+BP46*$BP$158+BQ46*$BQ$158+BR46*$BR$158+BS46*$BS$158+BT46*$BT$158+BU46*$BU$158+BV46*$BV$158+BW46*$BW$158+BX46*$BX$158+BY46*$BY$158+BZ46*$BZ$158+CA46*$CA$158+CB46*$CB$158+CC46*$CC$158+CD46*$CD$158+CE46*$CE$158+CF46*$CF$158+CG46*$CG$158+$CH$158*CH46+CI46*$CI$158+CJ46*$CJ$158+CK46*$CK$158+CL46*$CL$158+CM46*$CM$158</f>
        <v>13.063036764322209</v>
      </c>
      <c r="CP46" s="10">
        <f>O46+T46+X46+Z46+AE46+AG46+AK46+AM46+AQ46+AS46+AW46+AZ46+BC46+BE46+BI46+BK46+BO46+BQ46+BU46+BW46+CA46+CC46+CG46+CI46+CM46</f>
        <v>15</v>
      </c>
      <c r="CQ46" s="10">
        <f>S46+U46+AB46+AH46+AN46+AT46+AY46+BF46+BL46+BR46+BX46+CD46+CJ46</f>
        <v>0</v>
      </c>
      <c r="CR46" s="10">
        <f>Q46+W46+AC46+AI46+AO46+AU46+BG46+BS46+CE46</f>
        <v>0</v>
      </c>
      <c r="CS46" s="58">
        <f>N46+P46+R46+V46+Y46+AA46+AD46+AF46+AJ46+AL46+AP46+AR46+AV46+AX46+BB46+BD46+BH46+BJ46+BN46+BP46+BT46+BV46+BZ46+CF46+CL46</f>
        <v>7</v>
      </c>
      <c r="CT46" s="10">
        <f>BA46+BM46+BY46+CK46</f>
        <v>24</v>
      </c>
      <c r="CU46" s="10">
        <f>CB46+CH46</f>
        <v>0</v>
      </c>
      <c r="CW46" s="33">
        <f>COUNT(N46:CM46)</f>
        <v>7</v>
      </c>
      <c r="CX46" s="61">
        <v>1</v>
      </c>
      <c r="CY46" s="61">
        <v>0</v>
      </c>
      <c r="CZ46" s="63">
        <f>CN46/CW46</f>
        <v>6.5714285714285712</v>
      </c>
      <c r="DD46" s="45"/>
    </row>
    <row r="47" spans="1:143" ht="23.25" thickBot="1" x14ac:dyDescent="0.5">
      <c r="A47" s="35">
        <f>RANK(CO47,$CO$4:$CO$153)</f>
        <v>44</v>
      </c>
      <c r="B47" s="11" t="s">
        <v>281</v>
      </c>
      <c r="C47" s="11"/>
      <c r="D47" s="24">
        <f>COUNTIF(N47:CM47,"="&amp;80)</f>
        <v>0</v>
      </c>
      <c r="E47" s="24">
        <v>0</v>
      </c>
      <c r="F47" s="24">
        <f>COUNTIF(BW47:CM47,"="&amp;80)</f>
        <v>0</v>
      </c>
      <c r="G47" s="27"/>
      <c r="H47" s="83">
        <f>COUNTIF(N47:CM47,"="&amp;70)</f>
        <v>0</v>
      </c>
      <c r="I47" s="83">
        <f>COUNTIF(N47:CM47,"&gt;"&amp;59)</f>
        <v>0</v>
      </c>
      <c r="J47" s="84">
        <f>COUNTIF(N47:CM47,"&gt;"&amp;49)</f>
        <v>1</v>
      </c>
      <c r="K47" s="117">
        <f>COUNTIF(N47:CM47,"&gt;"&amp;27)</f>
        <v>1</v>
      </c>
      <c r="L47" s="68"/>
      <c r="M47" s="77"/>
      <c r="N47" s="71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>
        <v>50</v>
      </c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53">
        <v>0</v>
      </c>
      <c r="BC47" s="40"/>
      <c r="BD47" s="40"/>
      <c r="BE47" s="86">
        <v>13</v>
      </c>
      <c r="BF47" s="40"/>
      <c r="BG47" s="40"/>
      <c r="BH47" s="40"/>
      <c r="BI47" s="40"/>
      <c r="BJ47" s="71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>
        <v>22</v>
      </c>
      <c r="CG47" s="85"/>
      <c r="CH47" s="85"/>
      <c r="CI47" s="85"/>
      <c r="CJ47" s="85"/>
      <c r="CK47" s="85"/>
      <c r="CL47" s="85"/>
      <c r="CM47" s="85"/>
      <c r="CN47" s="32">
        <f>SUM(N47:CM47)</f>
        <v>85</v>
      </c>
      <c r="CO47" s="14">
        <f>N47*$N$158+O47*$O$158+P47*$P$158+Q47*$Q$158+R47*$R$158+S47*$S$158+T47*$T$158+U47*$U$158+V47*$V$158+W47*$W$158+X47*$X$158+Y47*$Y$158+Z47*$Z$159+AA47*$AA$158+AB47*$AB$158+AC47*$AC$158+AD47*$AD$158+AE47*$AE$158+AF47*$AF$158+AG47*$AG$158+AH47*$AH$158+AI47*$AI$158+AJ47*$AJ$158+AK47*$AK$158+AL47*$AL$158+AM47*$AM$158+AN47*$AN$158+AO47*$AO$158+AP47*$AP$158+AQ47*$AQ$158+AR47*$AR$158+AS47*$AS$158+AT47*$AT$158+AU47*$AU$158+AV47*$AV$158+AW47*$AW$158+AX47*$AX$158+AY47*$AY$158+AZ47*$AZ$158+BA47*$BA$158+BB47*$BB$158+BC47*$BC$158+BD47*$BD$158+BE47*$BE$158+BF47*$BF$158+BG47*$BG$158+BH47*$BH$158+BI47*$BI$158+BJ47*$BJ$158+BK47*$BK$158+BL47*$BL$158+BM47*$BM$158+BN47*$BN$158+BO47*$BO$158+BP47*$BP$158+BQ47*$BQ$158+BR47*$BR$158+BS47*$BS$158+BT47*$BT$158+BU47*$BU$158+BV47*$BV$158+BW47*$BW$158+BX47*$BX$158+BY47*$BY$158+BZ47*$BZ$158+CA47*$CA$158+CB47*$CB$158+CC47*$CC$158+CD47*$CD$158+CE47*$CE$158+CF47*$CF$158+CG47*$CG$158+$CH$158*CH47+CI47*$CI$158+CJ47*$CJ$158+CK47*$CK$158+CL47*$CL$158+CM47*$CM$158</f>
        <v>10.964964169772955</v>
      </c>
      <c r="CP47" s="10">
        <f>O47+T47+X47+Z47+AE47+AG47+AK47+AM47+AQ47+AS47+AW47+AZ47+BC47+BE47+BI47+BK47+BO47+BQ47+BU47+BW47+CA47+CC47+CG47+CI47+CM47</f>
        <v>13</v>
      </c>
      <c r="CQ47" s="10">
        <f>S47+U47+AB47+AH47+AN47+AT47+AY47+BF47+BL47+BR47+BX47+CD47+CJ47</f>
        <v>0</v>
      </c>
      <c r="CR47" s="10">
        <f>Q47+W47+AC47+AI47+AO47+AU47+BG47+BS47+CE47</f>
        <v>0</v>
      </c>
      <c r="CS47" s="58">
        <f>N47+P47+R47+V47+Y47+AA47+AD47+AF47+AJ47+AL47+AP47+AR47+AV47+AX47+BB47+BD47+BH47+BJ47+BN47+BP47+BT47+BV47+BZ47+CF47+CL47</f>
        <v>72</v>
      </c>
      <c r="CT47" s="10">
        <f>BA47+BM47+BY47+CK47</f>
        <v>0</v>
      </c>
      <c r="CU47" s="10">
        <f>CB47+CH47</f>
        <v>0</v>
      </c>
      <c r="CW47" s="33">
        <f>COUNT(N47:CM47)</f>
        <v>4</v>
      </c>
      <c r="CX47" s="61">
        <v>1</v>
      </c>
      <c r="CY47" s="61">
        <v>0</v>
      </c>
      <c r="CZ47" s="63">
        <f>CN47/CW47</f>
        <v>21.25</v>
      </c>
    </row>
    <row r="48" spans="1:143" ht="23.25" thickBot="1" x14ac:dyDescent="0.5">
      <c r="A48" s="35">
        <f>RANK(CO48,$CO$4:$CO$153)</f>
        <v>45</v>
      </c>
      <c r="B48" s="11" t="s">
        <v>282</v>
      </c>
      <c r="C48" s="11"/>
      <c r="D48" s="24">
        <f>COUNTIF(N48:CM48,"="&amp;80)</f>
        <v>0</v>
      </c>
      <c r="E48" s="24">
        <v>0</v>
      </c>
      <c r="F48" s="24">
        <f>COUNTIF(BW48:CM48,"="&amp;80)</f>
        <v>0</v>
      </c>
      <c r="G48" s="27"/>
      <c r="H48" s="83">
        <f>COUNTIF(N48:CM48,"="&amp;70)</f>
        <v>0</v>
      </c>
      <c r="I48" s="83">
        <f>COUNTIF(N48:CM48,"&gt;"&amp;59)</f>
        <v>0</v>
      </c>
      <c r="J48" s="84">
        <f>COUNTIF(N48:CM48,"&gt;"&amp;49)</f>
        <v>0</v>
      </c>
      <c r="K48" s="117">
        <f>COUNTIF(N48:CM48,"&gt;"&amp;27)</f>
        <v>0</v>
      </c>
      <c r="L48" s="68"/>
      <c r="M48" s="77"/>
      <c r="N48" s="71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85"/>
      <c r="BE48" s="85"/>
      <c r="BF48" s="85"/>
      <c r="BG48" s="85"/>
      <c r="BH48" s="85"/>
      <c r="BI48" s="85"/>
      <c r="BJ48" s="93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>
        <v>16</v>
      </c>
      <c r="CD48" s="85">
        <v>11</v>
      </c>
      <c r="CE48" s="85"/>
      <c r="CF48" s="85"/>
      <c r="CG48" s="85"/>
      <c r="CH48" s="85"/>
      <c r="CI48" s="85"/>
      <c r="CJ48" s="85"/>
      <c r="CK48" s="85"/>
      <c r="CL48" s="85"/>
      <c r="CM48" s="85"/>
      <c r="CN48" s="32">
        <f>SUM(N48:CM48)</f>
        <v>27</v>
      </c>
      <c r="CO48" s="14">
        <f>N48*$N$158+O48*$O$158+P48*$P$158+Q48*$Q$158+R48*$R$158+S48*$S$158+T48*$T$158+U48*$U$158+V48*$V$158+W48*$W$158+X48*$X$158+Y48*$Y$158+Z48*$Z$159+AA48*$AA$158+AB48*$AB$158+AC48*$AC$158+AD48*$AD$158+AE48*$AE$158+AF48*$AF$158+AG48*$AG$158+AH48*$AH$158+AI48*$AI$158+AJ48*$AJ$158+AK48*$AK$158+AL48*$AL$158+AM48*$AM$158+AN48*$AN$158+AO48*$AO$158+AP48*$AP$158+AQ48*$AQ$158+AR48*$AR$158+AS48*$AS$158+AT48*$AT$158+AU48*$AU$158+AV48*$AV$158+AW48*$AW$158+AX48*$AX$158+AY48*$AY$158+AZ48*$AZ$158+BA48*$BA$158+BB48*$BB$158+BC48*$BC$158+BD48*$BD$158+BE48*$BE$158+BF48*$BF$158+BG48*$BG$158+BH48*$BH$158+BI48*$BI$158+BJ48*$BJ$158+BK48*$BK$158+BL48*$BL$158+BM48*$BM$158+BN48*$BN$158+BO48*$BO$158+BP48*$BP$158+BQ48*$BQ$158+BR48*$BR$158+BS48*$BS$158+BT48*$BT$158+BU48*$BU$158+BV48*$BV$158+BW48*$BW$158+BX48*$BX$158+BY48*$BY$158+BZ48*$BZ$158+CA48*$CA$158+CB48*$CB$158+CC48*$CC$158+CD48*$CD$158+CE48*$CE$158+CF48*$CF$158+CG48*$CG$158+$CH$158*CH48+CI48*$CI$158+CJ48*$CJ$158+CK48*$CK$158+CL48*$CL$158+CM48*$CM$158</f>
        <v>9.8404804206000041</v>
      </c>
      <c r="CP48" s="10">
        <f>O48+T48+X48+Z48+AE48+AG48+AK48+AM48+AQ48+AS48+AW48+AZ48+BC48+BE48+BI48+BK48+BO48+BQ48+BU48+BW48+CA48+CC48+CG48+CI48+CM48</f>
        <v>16</v>
      </c>
      <c r="CQ48" s="10">
        <f>S48+U48+AB48+AH48+AN48+AT48+AY48+BF48+BL48+BR48+BX48+CD48+CJ48</f>
        <v>11</v>
      </c>
      <c r="CR48" s="10">
        <f>Q48+W48+AC48+AI48+AO48+AU48+BG48+BS48+CE48</f>
        <v>0</v>
      </c>
      <c r="CS48" s="58">
        <f>N48+P48+R48+V48+Y48+AA48+AD48+AF48+AJ48+AL48+AP48+AR48+AV48+AX48+BB48+BD48+BH48+BJ48+BN48+BP48+BT48+BV48+BZ48+CF48+CL48</f>
        <v>0</v>
      </c>
      <c r="CT48" s="10">
        <f>BA48+BM48+BY48+CK48</f>
        <v>0</v>
      </c>
      <c r="CU48" s="10">
        <f>CB48+CH48</f>
        <v>0</v>
      </c>
      <c r="CW48" s="33">
        <f>COUNT(N48:CM48)</f>
        <v>2</v>
      </c>
      <c r="CX48" s="61">
        <v>2</v>
      </c>
      <c r="CY48" s="61">
        <v>0</v>
      </c>
      <c r="CZ48" s="63">
        <f>CN48/CW48</f>
        <v>13.5</v>
      </c>
    </row>
    <row r="49" spans="1:108" ht="23.25" thickBot="1" x14ac:dyDescent="0.5">
      <c r="A49" s="35">
        <f>RANK(CO49,$CO$4:$CO$153)</f>
        <v>46</v>
      </c>
      <c r="B49" s="11" t="s">
        <v>283</v>
      </c>
      <c r="C49" s="11"/>
      <c r="D49" s="24">
        <f>COUNTIF(N49:CM49,"="&amp;80)</f>
        <v>1</v>
      </c>
      <c r="E49" s="24">
        <v>0</v>
      </c>
      <c r="F49" s="24">
        <f>COUNTIF(BW49:CM49,"="&amp;80)</f>
        <v>0</v>
      </c>
      <c r="G49" s="27"/>
      <c r="H49" s="83">
        <f>COUNTIF(N49:CM49,"="&amp;70)</f>
        <v>2</v>
      </c>
      <c r="I49" s="83">
        <f>COUNTIF(N49:CM49,"&gt;"&amp;59)</f>
        <v>3</v>
      </c>
      <c r="J49" s="84">
        <f>COUNTIF(N49:CM49,"&gt;"&amp;49)</f>
        <v>3</v>
      </c>
      <c r="K49" s="117">
        <f>COUNTIF(N49:CM49,"&gt;"&amp;27)</f>
        <v>4</v>
      </c>
      <c r="L49" s="68"/>
      <c r="M49" s="77"/>
      <c r="N49" s="71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>
        <v>9</v>
      </c>
      <c r="AH49" s="40"/>
      <c r="AI49" s="40"/>
      <c r="AJ49" s="40"/>
      <c r="AK49" s="40"/>
      <c r="AL49" s="40"/>
      <c r="AM49" s="40"/>
      <c r="AN49" s="40"/>
      <c r="AO49" s="40">
        <v>3</v>
      </c>
      <c r="AP49" s="40">
        <v>16</v>
      </c>
      <c r="AQ49" s="40"/>
      <c r="AR49" s="40">
        <v>70</v>
      </c>
      <c r="AS49" s="40">
        <v>11</v>
      </c>
      <c r="AT49" s="40"/>
      <c r="AU49" s="40"/>
      <c r="AV49" s="40"/>
      <c r="AW49" s="40"/>
      <c r="AX49" s="40"/>
      <c r="AY49" s="40"/>
      <c r="AZ49" s="53">
        <v>0</v>
      </c>
      <c r="BA49" s="40">
        <v>28</v>
      </c>
      <c r="BB49" s="40">
        <v>18</v>
      </c>
      <c r="BC49" s="40">
        <v>70</v>
      </c>
      <c r="BD49" s="40"/>
      <c r="BE49" s="86">
        <v>8</v>
      </c>
      <c r="BF49" s="86">
        <v>7</v>
      </c>
      <c r="BG49" s="86">
        <v>80</v>
      </c>
      <c r="BH49" s="40"/>
      <c r="BI49" s="40"/>
      <c r="BJ49" s="71">
        <v>15</v>
      </c>
      <c r="BK49" s="40">
        <v>9</v>
      </c>
      <c r="BL49" s="40"/>
      <c r="BM49" s="40">
        <v>20</v>
      </c>
      <c r="BN49" s="40"/>
      <c r="BO49" s="40"/>
      <c r="BP49" s="40"/>
      <c r="BQ49" s="40">
        <v>5</v>
      </c>
      <c r="BR49" s="40"/>
      <c r="BS49" s="40"/>
      <c r="BT49" s="40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32">
        <f>SUM(N49:CM49)</f>
        <v>369</v>
      </c>
      <c r="CO49" s="14">
        <f>N49*$N$158+O49*$O$158+P49*$P$158+Q49*$Q$158+R49*$R$158+S49*$S$158+T49*$T$158+U49*$U$158+V49*$V$158+W49*$W$158+X49*$X$158+Y49*$Y$158+Z49*$Z$159+AA49*$AA$158+AB49*$AB$158+AC49*$AC$158+AD49*$AD$158+AE49*$AE$158+AF49*$AF$158+AG49*$AG$158+AH49*$AH$158+AI49*$AI$158+AJ49*$AJ$158+AK49*$AK$158+AL49*$AL$158+AM49*$AM$158+AN49*$AN$158+AO49*$AO$158+AP49*$AP$158+AQ49*$AQ$158+AR49*$AR$158+AS49*$AS$158+AT49*$AT$158+AU49*$AU$158+AV49*$AV$158+AW49*$AW$158+AX49*$AX$158+AY49*$AY$158+AZ49*$AZ$158+BA49*$BA$158+BB49*$BB$158+BC49*$BC$158+BD49*$BD$158+BE49*$BE$158+BF49*$BF$158+BG49*$BG$158+BH49*$BH$158+BI49*$BI$158+BJ49*$BJ$158+BK49*$BK$158+BL49*$BL$158+BM49*$BM$158+BN49*$BN$158+BO49*$BO$158+BP49*$BP$158+BQ49*$BQ$158+BR49*$BR$158+BS49*$BS$158+BT49*$BT$158+BU49*$BU$158+BV49*$BV$158+BW49*$BW$158+BX49*$BX$158+BY49*$BY$158+BZ49*$BZ$158+CA49*$CA$158+CB49*$CB$158+CC49*$CC$158+CD49*$CD$158+CE49*$CE$158+CF49*$CF$158+CG49*$CG$158+$CH$158*CH49+CI49*$CI$158+CJ49*$CJ$158+CK49*$CK$158+CL49*$CL$158+CM49*$CM$158</f>
        <v>9.3091311448881999</v>
      </c>
      <c r="CP49" s="10">
        <f>O49+T49+X49+Z49+AE49+AG49+AK49+AM49+AQ49+AS49+AW49+AZ49+BC49+BE49+BI49+BK49+BO49+BQ49+BU49+BW49+CA49+CC49+CG49+CI49+CM49</f>
        <v>112</v>
      </c>
      <c r="CQ49" s="10">
        <f>S49+U49+AB49+AH49+AN49+AT49+AY49+BF49+BL49+BR49+BX49+CD49+CJ49</f>
        <v>7</v>
      </c>
      <c r="CR49" s="10">
        <f>Q49+W49+AC49+AI49+AO49+AU49+BG49+BS49+CE49</f>
        <v>83</v>
      </c>
      <c r="CS49" s="58">
        <f>N49+P49+R49+V49+Y49+AA49+AD49+AF49+AJ49+AL49+AP49+AR49+AV49+AX49+BB49+BD49+BH49+BJ49+BN49+BP49+BT49+BV49+BZ49+CF49+CL49</f>
        <v>119</v>
      </c>
      <c r="CT49" s="10">
        <f>BA49+BM49+BY49+CK49</f>
        <v>48</v>
      </c>
      <c r="CU49" s="10">
        <f>CB49+CH49</f>
        <v>0</v>
      </c>
      <c r="CW49" s="33">
        <f>COUNT(N49:CM49)</f>
        <v>16</v>
      </c>
      <c r="CX49" s="61">
        <v>4</v>
      </c>
      <c r="CY49" s="61">
        <v>0</v>
      </c>
      <c r="CZ49" s="63">
        <f>CN49/CW49</f>
        <v>23.0625</v>
      </c>
    </row>
    <row r="50" spans="1:108" ht="23.25" thickBot="1" x14ac:dyDescent="0.5">
      <c r="A50" s="35">
        <f>RANK(CO50,$CO$4:$CO$153)</f>
        <v>47</v>
      </c>
      <c r="B50" s="11" t="s">
        <v>285</v>
      </c>
      <c r="C50" s="11"/>
      <c r="D50" s="24">
        <f>COUNTIF(N50:CM50,"="&amp;80)</f>
        <v>0</v>
      </c>
      <c r="E50" s="24"/>
      <c r="F50" s="24">
        <f>COUNTIF(BW50:CM50,"="&amp;80)</f>
        <v>0</v>
      </c>
      <c r="G50" s="27"/>
      <c r="H50" s="83">
        <f>COUNTIF(N50:CM50,"="&amp;70)</f>
        <v>0</v>
      </c>
      <c r="I50" s="83">
        <f>COUNTIF(N50:CM50,"&gt;"&amp;59)</f>
        <v>0</v>
      </c>
      <c r="J50" s="84">
        <f>COUNTIF(N50:CM50,"&gt;"&amp;49)</f>
        <v>0</v>
      </c>
      <c r="K50" s="117">
        <f>COUNTIF(N50:CM50,"&gt;"&amp;27)</f>
        <v>0</v>
      </c>
      <c r="L50" s="68"/>
      <c r="M50" s="77"/>
      <c r="N50" s="71"/>
      <c r="O50" s="53"/>
      <c r="P50" s="40"/>
      <c r="Q50" s="53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85"/>
      <c r="BE50" s="85"/>
      <c r="BF50" s="85"/>
      <c r="BG50" s="85"/>
      <c r="BH50" s="85"/>
      <c r="BI50" s="85"/>
      <c r="BJ50" s="93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>
        <v>15</v>
      </c>
      <c r="BW50" s="85"/>
      <c r="BX50" s="85"/>
      <c r="BY50" s="85"/>
      <c r="BZ50" s="85"/>
      <c r="CA50" s="85">
        <v>22</v>
      </c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32">
        <f>SUM(N50:CM50)</f>
        <v>37</v>
      </c>
      <c r="CO50" s="14">
        <f>N50*$N$158+O50*$O$158+P50*$P$158+Q50*$Q$158+R50*$R$158+S50*$S$158+T50*$T$158+U50*$U$158+V50*$V$158+W50*$W$158+X50*$X$158+Y50*$Y$158+Z50*$Z$159+AA50*$AA$158+AB50*$AB$158+AC50*$AC$158+AD50*$AD$158+AE50*$AE$158+AF50*$AF$158+AG50*$AG$158+AH50*$AH$158+AI50*$AI$158+AJ50*$AJ$158+AK50*$AK$158+AL50*$AL$158+AM50*$AM$158+AN50*$AN$158+AO50*$AO$158+AP50*$AP$158+AQ50*$AQ$158+AR50*$AR$158+AS50*$AS$158+AT50*$AT$158+AU50*$AU$158+AV50*$AV$158+AW50*$AW$158+AX50*$AX$158+AY50*$AY$158+AZ50*$AZ$158+BA50*$BA$158+BB50*$BB$158+BC50*$BC$158+BD50*$BD$158+BE50*$BE$158+BF50*$BF$158+BG50*$BG$158+BH50*$BH$158+BI50*$BI$158+BJ50*$BJ$158+BK50*$BK$158+BL50*$BL$158+BM50*$BM$158+BN50*$BN$158+BO50*$BO$158+BP50*$BP$158+BQ50*$BQ$158+BR50*$BR$158+BS50*$BS$158+BT50*$BT$158+BU50*$BU$158+BV50*$BV$158+BW50*$BW$158+BX50*$BX$158+BY50*$BY$158+BZ50*$BZ$158+CA50*$CA$158+CB50*$CB$158+CC50*$CC$158+CD50*$CD$158+CE50*$CE$158+CF50*$CF$158+CG50*$CG$158+$CH$158*CH50+CI50*$CI$158+CJ50*$CJ$158+CK50*$CK$158+CL50*$CL$158+CM50*$CM$158</f>
        <v>8.7150270575319908</v>
      </c>
      <c r="CP50" s="10">
        <f>O50+T50+X50+Z50+AE50+AG50+AK50+AM50+AQ50+AS50+AW50+AZ50+BC50+BE50+BI50+BK50+BO50+BQ50+BU50+BW50+CA50+CC50+CG50+CI50+CM50</f>
        <v>22</v>
      </c>
      <c r="CQ50" s="10">
        <f>S50+U50+AB50+AH50+AN50+AT50+AY50+BF50+BL50+BR50+BX50+CD50+CJ50</f>
        <v>0</v>
      </c>
      <c r="CR50" s="10">
        <f>Q50+W50+AC50+AI50+AO50+AU50+BG50+BS50+CE50</f>
        <v>0</v>
      </c>
      <c r="CS50" s="58">
        <f>N50+P50+R50+V50+Y50+AA50+AD50+AF50+AJ50+AL50+AP50+AR50+AV50+AX50+BB50+BD50+BH50+BJ50+BN50+BP50+BT50+BV50+BZ50+CF50+CL50</f>
        <v>15</v>
      </c>
      <c r="CT50" s="10">
        <f>BA50+BM50+BY50+CK50</f>
        <v>0</v>
      </c>
      <c r="CU50" s="10">
        <f>CB50+CH50</f>
        <v>0</v>
      </c>
      <c r="CW50" s="33">
        <f>COUNT(N50:CM50)</f>
        <v>2</v>
      </c>
      <c r="CX50" s="61">
        <v>1</v>
      </c>
      <c r="CY50" s="61">
        <v>0</v>
      </c>
      <c r="CZ50" s="63">
        <f>CN50/CW50</f>
        <v>18.5</v>
      </c>
    </row>
    <row r="51" spans="1:108" ht="23.25" thickBot="1" x14ac:dyDescent="0.5">
      <c r="A51" s="35">
        <f>RANK(CO51,$CO$4:$CO$153)</f>
        <v>48</v>
      </c>
      <c r="B51" s="11" t="s">
        <v>286</v>
      </c>
      <c r="C51" s="11"/>
      <c r="D51" s="24">
        <f>COUNTIF(N51:CM51,"="&amp;80)</f>
        <v>0</v>
      </c>
      <c r="E51" s="24">
        <v>0</v>
      </c>
      <c r="F51" s="24">
        <f>COUNTIF(BW51:CM51,"="&amp;80)</f>
        <v>0</v>
      </c>
      <c r="G51" s="27"/>
      <c r="H51" s="83">
        <f>COUNTIF(N51:CM51,"="&amp;70)</f>
        <v>0</v>
      </c>
      <c r="I51" s="83">
        <f>COUNTIF(N51:CM51,"&gt;"&amp;59)</f>
        <v>0</v>
      </c>
      <c r="J51" s="84">
        <f>COUNTIF(N51:CM51,"&gt;"&amp;49)</f>
        <v>0</v>
      </c>
      <c r="K51" s="117">
        <f>COUNTIF(N51:CM51,"&gt;"&amp;27)</f>
        <v>0</v>
      </c>
      <c r="L51" s="68"/>
      <c r="M51" s="77"/>
      <c r="N51" s="71"/>
      <c r="O51" s="53"/>
      <c r="P51" s="40"/>
      <c r="Q51" s="53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85"/>
      <c r="BE51" s="85"/>
      <c r="BF51" s="85"/>
      <c r="BG51" s="85"/>
      <c r="BH51" s="85"/>
      <c r="BI51" s="85"/>
      <c r="BJ51" s="100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85">
        <v>14</v>
      </c>
      <c r="BV51" s="85"/>
      <c r="BW51" s="85"/>
      <c r="BX51" s="85"/>
      <c r="BY51" s="85"/>
      <c r="BZ51" s="85"/>
      <c r="CA51" s="85">
        <v>5</v>
      </c>
      <c r="CB51" s="85"/>
      <c r="CC51" s="85">
        <v>14</v>
      </c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32">
        <f>SUM(N51:CM51)</f>
        <v>33</v>
      </c>
      <c r="CO51" s="14">
        <f>N51*$N$158+O51*$O$158+P51*$P$158+Q51*$Q$158+R51*$R$158+S51*$S$158+T51*$T$158+U51*$U$158+V51*$V$158+W51*$W$158+X51*$X$158+Y51*$Y$158+Z51*$Z$159+AA51*$AA$158+AB51*$AB$158+AC51*$AC$158+AD51*$AD$158+AE51*$AE$158+AF51*$AF$158+AG51*$AG$158+AH51*$AH$158+AI51*$AI$158+AJ51*$AJ$158+AK51*$AK$158+AL51*$AL$158+AM51*$AM$158+AN51*$AN$158+AO51*$AO$158+AP51*$AP$158+AQ51*$AQ$158+AR51*$AR$158+AS51*$AS$158+AT51*$AT$158+AU51*$AU$158+AV51*$AV$158+AW51*$AW$158+AX51*$AX$158+AY51*$AY$158+AZ51*$AZ$158+BA51*$BA$158+BB51*$BB$158+BC51*$BC$158+BD51*$BD$158+BE51*$BE$158+BF51*$BF$158+BG51*$BG$158+BH51*$BH$158+BI51*$BI$158+BJ51*$BJ$158+BK51*$BK$158+BL51*$BL$158+BM51*$BM$158+BN51*$BN$158+BO51*$BO$158+BP51*$BP$158+BQ51*$BQ$158+BR51*$BR$158+BS51*$BS$158+BT51*$BT$158+BU51*$BU$158+BV51*$BV$158+BW51*$BW$158+BX51*$BX$158+BY51*$BY$158+BZ51*$BZ$158+CA51*$CA$158+CB51*$CB$158+CC51*$CC$158+CD51*$CD$158+CE51*$CE$158+CF51*$CF$158+CG51*$CG$158+$CH$158*CH51+CI51*$CI$158+CJ51*$CJ$158+CK51*$CK$158+CL51*$CL$158+CM51*$CM$158</f>
        <v>8.3949707379629928</v>
      </c>
      <c r="CP51" s="10">
        <f>O51+T51+X51+Z51+AE51+AG51+AK51+AM51+AQ51+AS51+AW51+AZ51+BC51+BE51+BI51+BK51+BO51+BQ51+BU51+BW51+CA51+CC51+CG51+CI51+CM51</f>
        <v>33</v>
      </c>
      <c r="CQ51" s="10">
        <f>S51+U51+AB51+AH51+AN51+AT51+AY51+BF51+BL51+BR51+BX51+CD51+CJ51</f>
        <v>0</v>
      </c>
      <c r="CR51" s="10">
        <f>Q51+W51+AC51+AI51+AO51+AU51+BG51+BS51+CE51</f>
        <v>0</v>
      </c>
      <c r="CS51" s="58">
        <f>N51+P51+R51+V51+Y51+AA51+AD51+AF51+AJ51+AL51+AP51+AR51+AV51+AX51+BB51+BD51+BH51+BJ51+BN51+BP51+BT51+BV51+BZ51+CF51+CL51</f>
        <v>0</v>
      </c>
      <c r="CT51" s="10">
        <f>BA51+BM51+BY51+CK51</f>
        <v>0</v>
      </c>
      <c r="CU51" s="10">
        <f>CB51+CH51</f>
        <v>0</v>
      </c>
      <c r="CW51" s="33">
        <f>COUNT(N51:CM51)</f>
        <v>3</v>
      </c>
      <c r="CX51" s="61">
        <v>1</v>
      </c>
      <c r="CY51" s="61">
        <v>0</v>
      </c>
      <c r="CZ51" s="63">
        <f>CN51/CW51</f>
        <v>11</v>
      </c>
    </row>
    <row r="52" spans="1:108" ht="23.25" thickBot="1" x14ac:dyDescent="0.5">
      <c r="A52" s="35">
        <f>RANK(CO52,$CO$4:$CO$153)</f>
        <v>49</v>
      </c>
      <c r="B52" s="11" t="s">
        <v>287</v>
      </c>
      <c r="C52" s="11"/>
      <c r="D52" s="24">
        <f>COUNTIF(N52:CM52,"="&amp;80)</f>
        <v>0</v>
      </c>
      <c r="E52" s="24">
        <v>0</v>
      </c>
      <c r="F52" s="24">
        <f>COUNTIF(BW52:CM52,"="&amp;80)</f>
        <v>0</v>
      </c>
      <c r="G52" s="27"/>
      <c r="H52" s="83">
        <f>COUNTIF(N52:CM52,"="&amp;70)</f>
        <v>0</v>
      </c>
      <c r="I52" s="83">
        <f>COUNTIF(N52:CM52,"&gt;"&amp;59)</f>
        <v>0</v>
      </c>
      <c r="J52" s="84">
        <f>COUNTIF(N52:CM52,"&gt;"&amp;49)</f>
        <v>0</v>
      </c>
      <c r="K52" s="117">
        <f>COUNTIF(N52:CM52,"&gt;"&amp;27)</f>
        <v>0</v>
      </c>
      <c r="L52" s="68"/>
      <c r="M52" s="77"/>
      <c r="N52" s="71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>
        <v>25</v>
      </c>
      <c r="AY52" s="40">
        <v>12</v>
      </c>
      <c r="AZ52" s="40">
        <v>25</v>
      </c>
      <c r="BA52" s="53">
        <v>0</v>
      </c>
      <c r="BB52" s="40">
        <v>3</v>
      </c>
      <c r="BC52" s="40">
        <v>10</v>
      </c>
      <c r="BD52" s="40"/>
      <c r="BE52" s="88">
        <v>0</v>
      </c>
      <c r="BF52" s="40"/>
      <c r="BG52" s="40"/>
      <c r="BH52" s="40"/>
      <c r="BI52" s="40"/>
      <c r="BJ52" s="71"/>
      <c r="BK52" s="40"/>
      <c r="BL52" s="40"/>
      <c r="BM52" s="40">
        <v>14</v>
      </c>
      <c r="BN52" s="40"/>
      <c r="BO52" s="40"/>
      <c r="BP52" s="40"/>
      <c r="BQ52" s="40"/>
      <c r="BR52" s="40"/>
      <c r="BS52" s="40"/>
      <c r="BT52" s="40"/>
      <c r="BU52" s="85"/>
      <c r="BV52" s="85"/>
      <c r="BW52" s="85"/>
      <c r="BX52" s="85"/>
      <c r="BY52" s="85"/>
      <c r="BZ52" s="85"/>
      <c r="CA52" s="85"/>
      <c r="CB52" s="85">
        <v>4</v>
      </c>
      <c r="CC52" s="85">
        <v>12</v>
      </c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32">
        <f>SUM(N52:CM52)</f>
        <v>105</v>
      </c>
      <c r="CO52" s="14">
        <f>N52*$N$158+O52*$O$158+P52*$P$158+Q52*$Q$158+R52*$R$158+S52*$S$158+T52*$T$158+U52*$U$158+V52*$V$158+W52*$W$158+X52*$X$158+Y52*$Y$158+Z52*$Z$159+AA52*$AA$158+AB52*$AB$158+AC52*$AC$158+AD52*$AD$158+AE52*$AE$158+AF52*$AF$158+AG52*$AG$158+AH52*$AH$158+AI52*$AI$158+AJ52*$AJ$158+AK52*$AK$158+AL52*$AL$158+AM52*$AM$158+AN52*$AN$158+AO52*$AO$158+AP52*$AP$158+AQ52*$AQ$158+AR52*$AR$158+AS52*$AS$158+AT52*$AT$158+AU52*$AU$158+AV52*$AV$158+AW52*$AW$158+AX52*$AX$158+AY52*$AY$158+AZ52*$AZ$158+BA52*$BA$158+BB52*$BB$158+BC52*$BC$158+BD52*$BD$158+BE52*$BE$158+BF52*$BF$158+BG52*$BG$158+BH52*$BH$158+BI52*$BI$158+BJ52*$BJ$158+BK52*$BK$158+BL52*$BL$158+BM52*$BM$158+BN52*$BN$158+BO52*$BO$158+BP52*$BP$158+BQ52*$BQ$158+BR52*$BR$158+BS52*$BS$158+BT52*$BT$158+BU52*$BU$158+BV52*$BV$158+BW52*$BW$158+BX52*$BX$158+BY52*$BY$158+BZ52*$BZ$158+CA52*$CA$158+CB52*$CB$158+CC52*$CC$158+CD52*$CD$158+CE52*$CE$158+CF52*$CF$158+CG52*$CG$158+$CH$158*CH52+CI52*$CI$158+CJ52*$CJ$158+CK52*$CK$158+CL52*$CL$158+CM52*$CM$158</f>
        <v>7.5505663474584761</v>
      </c>
      <c r="CP52" s="10">
        <f>O52+T52+X52+Z52+AE52+AG52+AK52+AM52+AQ52+AS52+AW52+AZ52+BC52+BE52+BI52+BK52+BO52+BQ52+BU52+BW52+CA52+CC52+CG52+CI52+CM52</f>
        <v>47</v>
      </c>
      <c r="CQ52" s="10">
        <f>S52+U52+AB52+AH52+AN52+AT52+AY52+BF52+BL52+BR52+BX52+CD52+CJ52</f>
        <v>12</v>
      </c>
      <c r="CR52" s="10">
        <f>Q52+W52+AC52+AI52+AO52+AU52+BG52+BS52+CE52</f>
        <v>0</v>
      </c>
      <c r="CS52" s="58">
        <f>N52+P52+R52+V52+Y52+AA52+AD52+AF52+AJ52+AL52+AP52+AR52+AV52+AX52+BB52+BD52+BH52+BJ52+BN52+BP52+BT52+BV52+BZ52+CF52+CL52</f>
        <v>28</v>
      </c>
      <c r="CT52" s="10">
        <f>BA52+BM52+BY52+CK52</f>
        <v>14</v>
      </c>
      <c r="CU52" s="10">
        <f>CB52+CH52</f>
        <v>4</v>
      </c>
      <c r="CW52" s="33">
        <f>COUNT(N52:CM52)</f>
        <v>10</v>
      </c>
      <c r="CX52" s="61">
        <v>6</v>
      </c>
      <c r="CY52" s="61">
        <v>0</v>
      </c>
      <c r="CZ52" s="63">
        <f>CN52/CW52</f>
        <v>10.5</v>
      </c>
    </row>
    <row r="53" spans="1:108" ht="23.25" thickBot="1" x14ac:dyDescent="0.5">
      <c r="A53" s="35">
        <f>RANK(CO53,$CO$4:$CO$153)</f>
        <v>50</v>
      </c>
      <c r="B53" s="11" t="s">
        <v>288</v>
      </c>
      <c r="C53" s="11"/>
      <c r="D53" s="24">
        <f>COUNTIF(N53:CM53,"="&amp;80)</f>
        <v>1</v>
      </c>
      <c r="E53" s="24">
        <v>0</v>
      </c>
      <c r="F53" s="24">
        <f>COUNTIF(BW53:CM53,"="&amp;80)</f>
        <v>0</v>
      </c>
      <c r="G53" s="27"/>
      <c r="H53" s="83">
        <f>COUNTIF(N53:CM53,"="&amp;70)</f>
        <v>0</v>
      </c>
      <c r="I53" s="83">
        <f>COUNTIF(N53:CM53,"&gt;"&amp;59)</f>
        <v>1</v>
      </c>
      <c r="J53" s="84">
        <f>COUNTIF(N53:CM53,"&gt;"&amp;49)</f>
        <v>2</v>
      </c>
      <c r="K53" s="117">
        <f>COUNTIF(N53:CM53,"&gt;"&amp;27)</f>
        <v>7</v>
      </c>
      <c r="L53" s="68"/>
      <c r="M53" s="77"/>
      <c r="N53" s="71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>
        <v>80</v>
      </c>
      <c r="AO53" s="40">
        <v>32</v>
      </c>
      <c r="AP53" s="40"/>
      <c r="AQ53" s="40">
        <v>12</v>
      </c>
      <c r="AR53" s="40"/>
      <c r="AS53" s="40">
        <v>40</v>
      </c>
      <c r="AT53" s="40">
        <v>8</v>
      </c>
      <c r="AU53" s="40"/>
      <c r="AV53" s="40"/>
      <c r="AW53" s="40">
        <v>50</v>
      </c>
      <c r="AX53" s="40"/>
      <c r="AY53" s="40">
        <v>32</v>
      </c>
      <c r="AZ53" s="40">
        <v>18</v>
      </c>
      <c r="BA53" s="40"/>
      <c r="BB53" s="40"/>
      <c r="BC53" s="40"/>
      <c r="BD53" s="40"/>
      <c r="BE53" s="86">
        <v>28</v>
      </c>
      <c r="BF53" s="86">
        <v>20</v>
      </c>
      <c r="BG53" s="40"/>
      <c r="BH53" s="40"/>
      <c r="BI53" s="86">
        <v>8</v>
      </c>
      <c r="BJ53" s="98"/>
      <c r="BK53" s="86">
        <v>40</v>
      </c>
      <c r="BL53" s="86"/>
      <c r="BM53" s="86"/>
      <c r="BN53" s="86"/>
      <c r="BO53" s="86"/>
      <c r="BP53" s="86"/>
      <c r="BQ53" s="86">
        <v>6</v>
      </c>
      <c r="BR53" s="86"/>
      <c r="BS53" s="86"/>
      <c r="BT53" s="86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32">
        <f>SUM(N53:CM53)</f>
        <v>374</v>
      </c>
      <c r="CO53" s="14">
        <f>N53*$N$158+O53*$O$158+P53*$P$158+Q53*$Q$158+R53*$R$158+S53*$S$158+T53*$T$158+U53*$U$158+V53*$V$158+W53*$W$158+X53*$X$158+Y53*$Y$158+Z53*$Z$159+AA53*$AA$158+AB53*$AB$158+AC53*$AC$158+AD53*$AD$158+AE53*$AE$158+AF53*$AF$158+AG53*$AG$158+AH53*$AH$158+AI53*$AI$158+AJ53*$AJ$158+AK53*$AK$158+AL53*$AL$158+AM53*$AM$158+AN53*$AN$158+AO53*$AO$158+AP53*$AP$158+AQ53*$AQ$158+AR53*$AR$158+AS53*$AS$158+AT53*$AT$158+AU53*$AU$158+AV53*$AV$158+AW53*$AW$158+AX53*$AX$158+AY53*$AY$158+AZ53*$AZ$158+BA53*$BA$158+BB53*$BB$158+BC53*$BC$158+BD53*$BD$158+BE53*$BE$158+BF53*$BF$158+BG53*$BG$158+BH53*$BH$158+BI53*$BI$158+BJ53*$BJ$158+BK53*$BK$158+BL53*$BL$158+BM53*$BM$158+BN53*$BN$158+BO53*$BO$158+BP53*$BP$158+BQ53*$BQ$158+BR53*$BR$158+BS53*$BS$158+BT53*$BT$158+BU53*$BU$158+BV53*$BV$158+BW53*$BW$158+BX53*$BX$158+BY53*$BY$158+BZ53*$BZ$158+CA53*$CA$158+CB53*$CB$158+CC53*$CC$158+CD53*$CD$158+CE53*$CE$158+CF53*$CF$158+CG53*$CG$158+$CH$158*CH53+CI53*$CI$158+CJ53*$CJ$158+CK53*$CK$158+CL53*$CL$158+CM53*$CM$158</f>
        <v>6.7838118336498212</v>
      </c>
      <c r="CP53" s="10">
        <f>O53+T53+X53+Z53+AE53+AG53+AK53+AM53+AQ53+AS53+AW53+AZ53+BC53+BE53+BI53+BK53+BO53+BQ53+BU53+BW53+CA53+CC53+CG53+CI53+CM53</f>
        <v>202</v>
      </c>
      <c r="CQ53" s="10">
        <f>S53+U53+AB53+AH53+AN53+AT53+AY53+BF53+BL53+BR53+BX53+CD53+CJ53</f>
        <v>140</v>
      </c>
      <c r="CR53" s="10">
        <f>Q53+W53+AC53+AI53+AO53+AU53+BG53+BS53+CE53</f>
        <v>32</v>
      </c>
      <c r="CS53" s="58">
        <f>N53+P53+R53+V53+Y53+AA53+AD53+AF53+AJ53+AL53+AP53+AR53+AV53+AX53+BB53+BD53+BH53+BJ53+BN53+BP53+BT53+BV53+BZ53+CF53+CL53</f>
        <v>0</v>
      </c>
      <c r="CT53" s="10">
        <f>BA53+BM53+BY53+CK53</f>
        <v>0</v>
      </c>
      <c r="CU53" s="10">
        <f>CB53+CH53</f>
        <v>0</v>
      </c>
      <c r="CW53" s="33">
        <f>COUNT(N53:CM53)</f>
        <v>13</v>
      </c>
      <c r="CX53" s="61">
        <v>4</v>
      </c>
      <c r="CY53" s="61">
        <v>0</v>
      </c>
      <c r="CZ53" s="63">
        <f>CN53/CW53</f>
        <v>28.76923076923077</v>
      </c>
      <c r="DD53" s="45"/>
    </row>
    <row r="54" spans="1:108" ht="23.25" thickBot="1" x14ac:dyDescent="0.5">
      <c r="A54" s="35">
        <f>RANK(CO54,$CO$4:$CO$153)</f>
        <v>51</v>
      </c>
      <c r="B54" s="11" t="s">
        <v>289</v>
      </c>
      <c r="C54" s="11"/>
      <c r="D54" s="24">
        <f>COUNTIF(N54:CM54,"="&amp;80)</f>
        <v>0</v>
      </c>
      <c r="E54" s="24">
        <v>0</v>
      </c>
      <c r="F54" s="24">
        <f>COUNTIF(BW54:CM54,"="&amp;80)</f>
        <v>0</v>
      </c>
      <c r="G54" s="27"/>
      <c r="H54" s="83">
        <f>COUNTIF(N54:CM54,"="&amp;70)</f>
        <v>0</v>
      </c>
      <c r="I54" s="83">
        <f>COUNTIF(N54:CM54,"&gt;"&amp;59)</f>
        <v>0</v>
      </c>
      <c r="J54" s="84">
        <f>COUNTIF(N54:CM54,"&gt;"&amp;49)</f>
        <v>0</v>
      </c>
      <c r="K54" s="117">
        <f>COUNTIF(N54:CM54,"&gt;"&amp;27)</f>
        <v>0</v>
      </c>
      <c r="L54" s="68"/>
      <c r="M54" s="77"/>
      <c r="N54" s="71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86">
        <v>16</v>
      </c>
      <c r="BI54" s="40"/>
      <c r="BJ54" s="71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85"/>
      <c r="BV54" s="85"/>
      <c r="BW54" s="85"/>
      <c r="BX54" s="85"/>
      <c r="BY54" s="85"/>
      <c r="BZ54" s="85"/>
      <c r="CA54" s="85">
        <v>20</v>
      </c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32">
        <f>SUM(N54:CM54)</f>
        <v>36</v>
      </c>
      <c r="CO54" s="14">
        <f>N54*$N$158+O54*$O$158+P54*$P$158+Q54*$Q$158+R54*$R$158+S54*$S$158+T54*$T$158+U54*$U$158+V54*$V$158+W54*$W$158+X54*$X$158+Y54*$Y$158+Z54*$Z$159+AA54*$AA$158+AB54*$AB$158+AC54*$AC$158+AD54*$AD$158+AE54*$AE$158+AF54*$AF$158+AG54*$AG$158+AH54*$AH$158+AI54*$AI$158+AJ54*$AJ$158+AK54*$AK$158+AL54*$AL$158+AM54*$AM$158+AN54*$AN$158+AO54*$AO$158+AP54*$AP$158+AQ54*$AQ$158+AR54*$AR$158+AS54*$AS$158+AT54*$AT$158+AU54*$AU$158+AV54*$AV$158+AW54*$AW$158+AX54*$AX$158+AY54*$AY$158+AZ54*$AZ$158+BA54*$BA$158+BB54*$BB$158+BC54*$BC$158+BD54*$BD$158+BE54*$BE$158+BF54*$BF$158+BG54*$BG$158+BH54*$BH$158+BI54*$BI$158+BJ54*$BJ$158+BK54*$BK$158+BL54*$BL$158+BM54*$BM$158+BN54*$BN$158+BO54*$BO$158+BP54*$BP$158+BQ54*$BQ$158+BR54*$BR$158+BS54*$BS$158+BT54*$BT$158+BU54*$BU$158+BV54*$BV$158+BW54*$BW$158+BX54*$BX$158+BY54*$BY$158+BZ54*$BZ$158+CA54*$CA$158+CB54*$CB$158+CC54*$CC$158+CD54*$CD$158+CE54*$CE$158+CF54*$CF$158+CG54*$CG$158+$CH$158*CH54+CI54*$CI$158+CJ54*$CJ$158+CK54*$CK$158+CL54*$CL$158+CM54*$CM$158</f>
        <v>6.2590234087831167</v>
      </c>
      <c r="CP54" s="10">
        <f>O54+T54+X54+Z54+AE54+AG54+AK54+AM54+AQ54+AS54+AW54+AZ54+BC54+BE54+BI54+BK54+BO54+BQ54+BU54+BW54+CA54+CC54+CG54+CI54+CM54</f>
        <v>20</v>
      </c>
      <c r="CQ54" s="10">
        <f>S54+U54+AB54+AH54+AN54+AT54+AY54+BF54+BL54+BR54+BX54+CD54+CJ54</f>
        <v>0</v>
      </c>
      <c r="CR54" s="10">
        <f>Q54+W54+AC54+AI54+AO54+AU54+BG54+BS54+CE54</f>
        <v>0</v>
      </c>
      <c r="CS54" s="58">
        <f>N54+P54+R54+V54+Y54+AA54+AD54+AF54+AJ54+AL54+AP54+AR54+AV54+AX54+BB54+BD54+BH54+BJ54+BN54+BP54+BT54+BV54+BZ54+CF54+CL54</f>
        <v>16</v>
      </c>
      <c r="CT54" s="10">
        <f>BA54+BM54+BY54+CK54</f>
        <v>0</v>
      </c>
      <c r="CU54" s="10">
        <f>CB54+CH54</f>
        <v>0</v>
      </c>
      <c r="CW54" s="33">
        <f>COUNT(N54:CM54)</f>
        <v>2</v>
      </c>
      <c r="CX54" s="61">
        <v>1</v>
      </c>
      <c r="CY54" s="61">
        <v>0</v>
      </c>
      <c r="CZ54" s="63">
        <f>CN54/CW54</f>
        <v>18</v>
      </c>
    </row>
    <row r="55" spans="1:108" ht="23.25" thickBot="1" x14ac:dyDescent="0.5">
      <c r="A55" s="35">
        <f>RANK(CO55,$CO$4:$CO$153)</f>
        <v>52</v>
      </c>
      <c r="B55" s="11" t="s">
        <v>290</v>
      </c>
      <c r="C55" s="11"/>
      <c r="D55" s="24">
        <f>COUNTIF(N55:CM55,"="&amp;80)</f>
        <v>0</v>
      </c>
      <c r="E55" s="24">
        <v>0</v>
      </c>
      <c r="F55" s="24">
        <f>COUNTIF(BW55:CM55,"="&amp;80)</f>
        <v>0</v>
      </c>
      <c r="G55" s="27"/>
      <c r="H55" s="83">
        <f>COUNTIF(N55:CM55,"="&amp;70)</f>
        <v>0</v>
      </c>
      <c r="I55" s="83">
        <f>COUNTIF(N55:CM55,"&gt;"&amp;59)</f>
        <v>1</v>
      </c>
      <c r="J55" s="84">
        <f>COUNTIF(N55:CM55,"&gt;"&amp;49)</f>
        <v>1</v>
      </c>
      <c r="K55" s="117">
        <f>COUNTIF(N55:CM55,"&gt;"&amp;27)</f>
        <v>1</v>
      </c>
      <c r="L55" s="68"/>
      <c r="M55" s="77"/>
      <c r="N55" s="71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86">
        <v>16</v>
      </c>
      <c r="BE55" s="86">
        <v>2</v>
      </c>
      <c r="BF55" s="86">
        <v>12</v>
      </c>
      <c r="BG55" s="40"/>
      <c r="BH55" s="86">
        <v>60</v>
      </c>
      <c r="BI55" s="40"/>
      <c r="BJ55" s="71">
        <v>7</v>
      </c>
      <c r="BK55" s="40"/>
      <c r="BL55" s="40">
        <v>11</v>
      </c>
      <c r="BM55" s="40"/>
      <c r="BN55" s="40"/>
      <c r="BO55" s="40"/>
      <c r="BP55" s="40">
        <v>13</v>
      </c>
      <c r="BQ55" s="40"/>
      <c r="BR55" s="40">
        <v>8</v>
      </c>
      <c r="BS55" s="40"/>
      <c r="BT55" s="40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32">
        <f>SUM(N55:CM55)</f>
        <v>129</v>
      </c>
      <c r="CO55" s="14">
        <f>N55*$N$158+O55*$O$158+P55*$P$158+Q55*$Q$158+R55*$R$158+S55*$S$158+T55*$T$158+U55*$U$158+V55*$V$158+W55*$W$158+X55*$X$158+Y55*$Y$158+Z55*$Z$159+AA55*$AA$158+AB55*$AB$158+AC55*$AC$158+AD55*$AD$158+AE55*$AE$158+AF55*$AF$158+AG55*$AG$158+AH55*$AH$158+AI55*$AI$158+AJ55*$AJ$158+AK55*$AK$158+AL55*$AL$158+AM55*$AM$158+AN55*$AN$158+AO55*$AO$158+AP55*$AP$158+AQ55*$AQ$158+AR55*$AR$158+AS55*$AS$158+AT55*$AT$158+AU55*$AU$158+AV55*$AV$158+AW55*$AW$158+AX55*$AX$158+AY55*$AY$158+AZ55*$AZ$158+BA55*$BA$158+BB55*$BB$158+BC55*$BC$158+BD55*$BD$158+BE55*$BE$158+BF55*$BF$158+BG55*$BG$158+BH55*$BH$158+BI55*$BI$158+BJ55*$BJ$158+BK55*$BK$158+BL55*$BL$158+BM55*$BM$158+BN55*$BN$158+BO55*$BO$158+BP55*$BP$158+BQ55*$BQ$158+BR55*$BR$158+BS55*$BS$158+BT55*$BT$158+BU55*$BU$158+BV55*$BV$158+BW55*$BW$158+BX55*$BX$158+BY55*$BY$158+BZ55*$BZ$158+CA55*$CA$158+CB55*$CB$158+CC55*$CC$158+CD55*$CD$158+CE55*$CE$158+CF55*$CF$158+CG55*$CG$158+$CH$158*CH55+CI55*$CI$158+CJ55*$CJ$158+CK55*$CK$158+CL55*$CL$158+CM55*$CM$158</f>
        <v>6.1129809425885302</v>
      </c>
      <c r="CP55" s="10">
        <f>O55+T55+X55+Z55+AE55+AG55+AK55+AM55+AQ55+AS55+AW55+AZ55+BC55+BE55+BI55+BK55+BO55+BQ55+BU55+BW55+CA55+CC55+CG55+CI55+CM55</f>
        <v>2</v>
      </c>
      <c r="CQ55" s="10">
        <f>S55+U55+AB55+AH55+AN55+AT55+AY55+BF55+BL55+BR55+BX55+CD55+CJ55</f>
        <v>31</v>
      </c>
      <c r="CR55" s="10">
        <f>Q55+W55+AC55+AI55+AO55+AU55+BG55+BS55+CE55</f>
        <v>0</v>
      </c>
      <c r="CS55" s="58">
        <f>N55+P55+R55+V55+Y55+AA55+AD55+AF55+AJ55+AL55+AP55+AR55+AV55+AX55+BB55+BD55+BH55+BJ55+BN55+BP55+BT55+BV55+BZ55+CF55+CL55</f>
        <v>96</v>
      </c>
      <c r="CT55" s="10">
        <f>BA55+BM55+BY55+CK55</f>
        <v>0</v>
      </c>
      <c r="CU55" s="10">
        <f>CB55+CH55</f>
        <v>0</v>
      </c>
      <c r="CW55" s="33">
        <f>COUNT(N55:CM55)</f>
        <v>8</v>
      </c>
      <c r="CX55" s="61">
        <v>3</v>
      </c>
      <c r="CY55" s="61">
        <v>0</v>
      </c>
      <c r="CZ55" s="63">
        <f>CN55/CW55</f>
        <v>16.125</v>
      </c>
    </row>
    <row r="56" spans="1:108" ht="23.25" thickBot="1" x14ac:dyDescent="0.5">
      <c r="A56" s="35">
        <f>RANK(CO56,$CO$4:$CO$153)</f>
        <v>53</v>
      </c>
      <c r="B56" s="11" t="s">
        <v>292</v>
      </c>
      <c r="C56" s="11"/>
      <c r="D56" s="24">
        <f>COUNTIF(N56:CM56,"="&amp;80)</f>
        <v>0</v>
      </c>
      <c r="E56" s="24">
        <v>0</v>
      </c>
      <c r="F56" s="24">
        <f>COUNTIF(BW56:CM56,"="&amp;80)</f>
        <v>0</v>
      </c>
      <c r="G56" s="27"/>
      <c r="H56" s="83">
        <f>COUNTIF(N56:CM56,"="&amp;70)</f>
        <v>0</v>
      </c>
      <c r="I56" s="83">
        <f>COUNTIF(N56:CM56,"&gt;"&amp;59)</f>
        <v>1</v>
      </c>
      <c r="J56" s="84">
        <f>COUNTIF(N56:CM56,"&gt;"&amp;49)</f>
        <v>2</v>
      </c>
      <c r="K56" s="117">
        <f>COUNTIF(N56:CM56,"&gt;"&amp;27)</f>
        <v>5</v>
      </c>
      <c r="L56" s="68"/>
      <c r="M56" s="77"/>
      <c r="N56" s="71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>
        <v>2</v>
      </c>
      <c r="AH56" s="40"/>
      <c r="AI56" s="40"/>
      <c r="AJ56" s="40"/>
      <c r="AK56" s="40">
        <v>32</v>
      </c>
      <c r="AL56" s="40">
        <v>55</v>
      </c>
      <c r="AM56" s="40">
        <v>6</v>
      </c>
      <c r="AN56" s="40">
        <v>60</v>
      </c>
      <c r="AO56" s="40">
        <v>6</v>
      </c>
      <c r="AP56" s="40">
        <v>8</v>
      </c>
      <c r="AQ56" s="40">
        <v>6</v>
      </c>
      <c r="AR56" s="53">
        <v>0</v>
      </c>
      <c r="AS56" s="40">
        <v>12</v>
      </c>
      <c r="AT56" s="40">
        <v>12</v>
      </c>
      <c r="AU56" s="40"/>
      <c r="AV56" s="40"/>
      <c r="AW56" s="40">
        <v>16</v>
      </c>
      <c r="AX56" s="40">
        <v>8</v>
      </c>
      <c r="AY56" s="40">
        <v>9</v>
      </c>
      <c r="AZ56" s="53">
        <v>0</v>
      </c>
      <c r="BA56" s="40"/>
      <c r="BB56" s="40">
        <v>32</v>
      </c>
      <c r="BC56" s="40"/>
      <c r="BD56" s="40"/>
      <c r="BE56" s="86">
        <v>25</v>
      </c>
      <c r="BF56" s="40"/>
      <c r="BG56" s="40"/>
      <c r="BH56" s="40"/>
      <c r="BI56" s="86">
        <v>40</v>
      </c>
      <c r="BJ56" s="98"/>
      <c r="BK56" s="86">
        <v>1</v>
      </c>
      <c r="BL56" s="86"/>
      <c r="BM56" s="86"/>
      <c r="BN56" s="86"/>
      <c r="BO56" s="86"/>
      <c r="BP56" s="86"/>
      <c r="BQ56" s="86">
        <v>9</v>
      </c>
      <c r="BR56" s="86"/>
      <c r="BS56" s="86"/>
      <c r="BT56" s="86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32">
        <f>SUM(N56:CM56)</f>
        <v>339</v>
      </c>
      <c r="CO56" s="14">
        <f>N56*$N$158+O56*$O$158+P56*$P$158+Q56*$Q$158+R56*$R$158+S56*$S$158+T56*$T$158+U56*$U$158+V56*$V$158+W56*$W$158+X56*$X$158+Y56*$Y$158+Z56*$Z$159+AA56*$AA$158+AB56*$AB$158+AC56*$AC$158+AD56*$AD$158+AE56*$AE$158+AF56*$AF$158+AG56*$AG$158+AH56*$AH$158+AI56*$AI$158+AJ56*$AJ$158+AK56*$AK$158+AL56*$AL$158+AM56*$AM$158+AN56*$AN$158+AO56*$AO$158+AP56*$AP$158+AQ56*$AQ$158+AR56*$AR$158+AS56*$AS$158+AT56*$AT$158+AU56*$AU$158+AV56*$AV$158+AW56*$AW$158+AX56*$AX$158+AY56*$AY$158+AZ56*$AZ$158+BA56*$BA$158+BB56*$BB$158+BC56*$BC$158+BD56*$BD$158+BE56*$BE$158+BF56*$BF$158+BG56*$BG$158+BH56*$BH$158+BI56*$BI$158+BJ56*$BJ$158+BK56*$BK$158+BL56*$BL$158+BM56*$BM$158+BN56*$BN$158+BO56*$BO$158+BP56*$BP$158+BQ56*$BQ$158+BR56*$BR$158+BS56*$BS$158+BT56*$BT$158+BU56*$BU$158+BV56*$BV$158+BW56*$BW$158+BX56*$BX$158+BY56*$BY$158+BZ56*$BZ$158+CA56*$CA$158+CB56*$CB$158+CC56*$CC$158+CD56*$CD$158+CE56*$CE$158+CF56*$CF$158+CG56*$CG$158+$CH$158*CH56+CI56*$CI$158+CJ56*$CJ$158+CK56*$CK$158+CL56*$CL$158+CM56*$CM$158</f>
        <v>5.3459654311136822</v>
      </c>
      <c r="CP56" s="10">
        <f>O56+T56+X56+Z56+AE56+AG56+AK56+AM56+AQ56+AS56+AW56+AZ56+BC56+BE56+BI56+BK56+BO56+BQ56+BU56+BW56+CA56+CC56+CG56+CI56+CM56</f>
        <v>149</v>
      </c>
      <c r="CQ56" s="10">
        <f>S56+U56+AB56+AH56+AN56+AT56+AY56+BF56+BL56+BR56+BX56+CD56+CJ56</f>
        <v>81</v>
      </c>
      <c r="CR56" s="10">
        <f>Q56+W56+AC56+AI56+AO56+AU56+BG56+BS56+CE56</f>
        <v>6</v>
      </c>
      <c r="CS56" s="58">
        <f>N56+P56+R56+V56+Y56+AA56+AD56+AF56+AJ56+AL56+AP56+AR56+AV56+AX56+BB56+BD56+BH56+BJ56+BN56+BP56+BT56+BV56+BZ56+CF56+CL56</f>
        <v>103</v>
      </c>
      <c r="CT56" s="10">
        <f>BA56+BM56+BY56+CK56</f>
        <v>0</v>
      </c>
      <c r="CU56" s="10">
        <f>CB56+CH56</f>
        <v>0</v>
      </c>
      <c r="CW56" s="33">
        <f>COUNT(N56:CM56)</f>
        <v>20</v>
      </c>
      <c r="CX56" s="61">
        <v>11</v>
      </c>
      <c r="CY56" s="61">
        <v>0</v>
      </c>
      <c r="CZ56" s="63">
        <f>CN56/CW56</f>
        <v>16.95</v>
      </c>
    </row>
    <row r="57" spans="1:108" ht="23.25" thickBot="1" x14ac:dyDescent="0.5">
      <c r="A57" s="35">
        <f>RANK(CO57,$CO$4:$CO$153)</f>
        <v>54</v>
      </c>
      <c r="B57" s="11" t="s">
        <v>293</v>
      </c>
      <c r="C57" s="11"/>
      <c r="D57" s="24">
        <f>COUNTIF(N57:CM57,"="&amp;80)</f>
        <v>0</v>
      </c>
      <c r="E57" s="24">
        <v>0</v>
      </c>
      <c r="F57" s="24">
        <f>COUNTIF(BW57:CM57,"="&amp;80)</f>
        <v>0</v>
      </c>
      <c r="G57" s="27"/>
      <c r="H57" s="83">
        <f>COUNTIF(N57:CM57,"="&amp;70)</f>
        <v>1</v>
      </c>
      <c r="I57" s="83">
        <f>COUNTIF(N57:CM57,"&gt;"&amp;59)</f>
        <v>1</v>
      </c>
      <c r="J57" s="84">
        <f>COUNTIF(N57:CM57,"&gt;"&amp;49)</f>
        <v>2</v>
      </c>
      <c r="K57" s="117">
        <f>COUNTIF(N57:CM57,"&gt;"&amp;27)</f>
        <v>7</v>
      </c>
      <c r="L57" s="68">
        <v>1</v>
      </c>
      <c r="M57" s="77"/>
      <c r="N57" s="71"/>
      <c r="O57" s="40">
        <v>40</v>
      </c>
      <c r="P57" s="40"/>
      <c r="Q57" s="40"/>
      <c r="R57" s="40">
        <v>22</v>
      </c>
      <c r="S57" s="40">
        <v>15</v>
      </c>
      <c r="T57" s="40"/>
      <c r="U57" s="40">
        <v>14</v>
      </c>
      <c r="V57" s="40">
        <v>70</v>
      </c>
      <c r="W57" s="40">
        <v>11</v>
      </c>
      <c r="X57" s="40"/>
      <c r="Y57" s="40">
        <v>20</v>
      </c>
      <c r="Z57" s="40">
        <v>36</v>
      </c>
      <c r="AA57" s="40"/>
      <c r="AB57" s="40"/>
      <c r="AC57" s="40">
        <v>50</v>
      </c>
      <c r="AD57" s="40"/>
      <c r="AE57" s="40"/>
      <c r="AF57" s="40"/>
      <c r="AG57" s="40">
        <v>5</v>
      </c>
      <c r="AH57" s="40">
        <v>12</v>
      </c>
      <c r="AI57" s="40"/>
      <c r="AJ57" s="40"/>
      <c r="AK57" s="40"/>
      <c r="AL57" s="40"/>
      <c r="AM57" s="40"/>
      <c r="AN57" s="40"/>
      <c r="AO57" s="40">
        <v>8</v>
      </c>
      <c r="AP57" s="40">
        <v>45</v>
      </c>
      <c r="AQ57" s="40"/>
      <c r="AR57" s="40">
        <v>3</v>
      </c>
      <c r="AS57" s="40">
        <v>15</v>
      </c>
      <c r="AT57" s="40"/>
      <c r="AU57" s="40">
        <v>28</v>
      </c>
      <c r="AV57" s="40"/>
      <c r="AW57" s="40"/>
      <c r="AX57" s="40"/>
      <c r="AY57" s="40"/>
      <c r="AZ57" s="40">
        <v>16</v>
      </c>
      <c r="BA57" s="40">
        <v>11</v>
      </c>
      <c r="BB57" s="40">
        <v>20</v>
      </c>
      <c r="BC57" s="40">
        <v>36</v>
      </c>
      <c r="BD57" s="40"/>
      <c r="BE57" s="88">
        <v>0</v>
      </c>
      <c r="BF57" s="40"/>
      <c r="BG57" s="86">
        <v>22</v>
      </c>
      <c r="BH57" s="40"/>
      <c r="BI57" s="40"/>
      <c r="BJ57" s="71"/>
      <c r="BK57" s="88">
        <v>0</v>
      </c>
      <c r="BL57" s="40"/>
      <c r="BM57" s="40"/>
      <c r="BN57" s="40"/>
      <c r="BO57" s="40"/>
      <c r="BP57" s="40"/>
      <c r="BQ57" s="40">
        <v>18</v>
      </c>
      <c r="BR57" s="40"/>
      <c r="BS57" s="40"/>
      <c r="BT57" s="40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32">
        <f>SUM(N57:CM57)</f>
        <v>517</v>
      </c>
      <c r="CO57" s="14">
        <f>N57*$N$158+O57*$O$158+P57*$P$158+Q57*$Q$158+R57*$R$158+S57*$S$158+T57*$T$158+U57*$U$158+V57*$V$158+W57*$W$158+X57*$X$158+Y57*$Y$158+Z57*$Z$159+AA57*$AA$158+AB57*$AB$158+AC57*$AC$158+AD57*$AD$158+AE57*$AE$158+AF57*$AF$158+AG57*$AG$158+AH57*$AH$158+AI57*$AI$158+AJ57*$AJ$158+AK57*$AK$158+AL57*$AL$158+AM57*$AM$158+AN57*$AN$158+AO57*$AO$158+AP57*$AP$158+AQ57*$AQ$158+AR57*$AR$158+AS57*$AS$158+AT57*$AT$158+AU57*$AU$158+AV57*$AV$158+AW57*$AW$158+AX57*$AX$158+AY57*$AY$158+AZ57*$AZ$158+BA57*$BA$158+BB57*$BB$158+BC57*$BC$158+BD57*$BD$158+BE57*$BE$158+BF57*$BF$158+BG57*$BG$158+BH57*$BH$158+BI57*$BI$158+BJ57*$BJ$158+BK57*$BK$158+BL57*$BL$158+BM57*$BM$158+BN57*$BN$158+BO57*$BO$158+BP57*$BP$158+BQ57*$BQ$158+BR57*$BR$158+BS57*$BS$158+BT57*$BT$158+BU57*$BU$158+BV57*$BV$158+BW57*$BW$158+BX57*$BX$158+BY57*$BY$158+BZ57*$BZ$158+CA57*$CA$158+CB57*$CB$158+CC57*$CC$158+CD57*$CD$158+CE57*$CE$158+CF57*$CF$158+CG57*$CG$158+$CH$158*CH57+CI57*$CI$158+CJ57*$CJ$158+CK57*$CK$158+CL57*$CL$158+CM57*$CM$158</f>
        <v>5.14707177329998</v>
      </c>
      <c r="CP57" s="10">
        <f>O57+T57+X57+Z57+AE57+AG57+AK57+AM57+AQ57+AS57+AW57+AZ57+BC57+BE57+BI57+BK57+BO57+BQ57+BU57+BW57+CA57+CC57+CG57+CI57+CM57</f>
        <v>166</v>
      </c>
      <c r="CQ57" s="10">
        <f>S57+U57+AB57+AH57+AN57+AT57+AY57+BF57+BL57+BR57+BX57+CD57+CJ57</f>
        <v>41</v>
      </c>
      <c r="CR57" s="10">
        <f>Q57+W57+AC57+AI57+AO57+AU57+BG57+BS57+CE57</f>
        <v>119</v>
      </c>
      <c r="CS57" s="58">
        <f>N57+P57+R57+V57+Y57+AA57+AD57+AF57+AJ57+AL57+AP57+AR57+AV57+AX57+BB57+BD57+BH57+BJ57+BN57+BP57+BT57+BV57+BZ57+CF57+CL57</f>
        <v>180</v>
      </c>
      <c r="CT57" s="10">
        <f>BA57+BM57+BY57+CK57</f>
        <v>11</v>
      </c>
      <c r="CU57" s="10">
        <f>CB57+CH57</f>
        <v>0</v>
      </c>
      <c r="CW57" s="33">
        <f>COUNT(N57:CM57)</f>
        <v>24</v>
      </c>
      <c r="CX57" s="61">
        <v>4</v>
      </c>
      <c r="CY57" s="61">
        <v>0</v>
      </c>
      <c r="CZ57" s="63">
        <f>CN57/CW57</f>
        <v>21.541666666666668</v>
      </c>
    </row>
    <row r="58" spans="1:108" ht="23.25" thickBot="1" x14ac:dyDescent="0.5">
      <c r="A58" s="35">
        <f>RANK(CO58,$CO$4:$CO$153)</f>
        <v>55</v>
      </c>
      <c r="B58" s="11" t="s">
        <v>294</v>
      </c>
      <c r="C58" s="11"/>
      <c r="D58" s="24">
        <f>COUNTIF(N58:CM58,"="&amp;80)</f>
        <v>0</v>
      </c>
      <c r="E58" s="24">
        <v>0</v>
      </c>
      <c r="F58" s="24">
        <f>COUNTIF(BW58:CM58,"="&amp;80)</f>
        <v>0</v>
      </c>
      <c r="G58" s="27"/>
      <c r="H58" s="83">
        <f>COUNTIF(N58:CM58,"="&amp;70)</f>
        <v>0</v>
      </c>
      <c r="I58" s="83">
        <f>COUNTIF(N58:CM58,"&gt;"&amp;59)</f>
        <v>0</v>
      </c>
      <c r="J58" s="84">
        <f>COUNTIF(N58:CM58,"&gt;"&amp;49)</f>
        <v>1</v>
      </c>
      <c r="K58" s="117">
        <f>COUNTIF(N58:CM58,"&gt;"&amp;27)</f>
        <v>2</v>
      </c>
      <c r="L58" s="68">
        <v>1</v>
      </c>
      <c r="M58" s="77"/>
      <c r="N58" s="71"/>
      <c r="O58" s="53">
        <v>0</v>
      </c>
      <c r="P58" s="40"/>
      <c r="Q58" s="40">
        <v>55</v>
      </c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88">
        <v>0</v>
      </c>
      <c r="BF58" s="86">
        <v>40</v>
      </c>
      <c r="BG58" s="40"/>
      <c r="BH58" s="40"/>
      <c r="BI58" s="86">
        <v>6</v>
      </c>
      <c r="BJ58" s="98"/>
      <c r="BK58" s="86"/>
      <c r="BL58" s="86">
        <v>5</v>
      </c>
      <c r="BM58" s="86"/>
      <c r="BN58" s="86"/>
      <c r="BO58" s="86">
        <v>25</v>
      </c>
      <c r="BP58" s="86"/>
      <c r="BQ58" s="104">
        <v>0</v>
      </c>
      <c r="BR58" s="86"/>
      <c r="BS58" s="86"/>
      <c r="BT58" s="86"/>
      <c r="BU58" s="40"/>
      <c r="BV58" s="40"/>
      <c r="BW58" s="40">
        <v>6</v>
      </c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32">
        <f>SUM(N58:CM58)</f>
        <v>137</v>
      </c>
      <c r="CO58" s="14">
        <f>N58*$N$158+O58*$O$158+P58*$P$158+Q58*$Q$158+R58*$R$158+S58*$S$158+T58*$T$158+U58*$U$158+V58*$V$158+W58*$W$158+X58*$X$158+Y58*$Y$158+Z58*$Z$159+AA58*$AA$158+AB58*$AB$158+AC58*$AC$158+AD58*$AD$158+AE58*$AE$158+AF58*$AF$158+AG58*$AG$158+AH58*$AH$158+AI58*$AI$158+AJ58*$AJ$158+AK58*$AK$158+AL58*$AL$158+AM58*$AM$158+AN58*$AN$158+AO58*$AO$158+AP58*$AP$158+AQ58*$AQ$158+AR58*$AR$158+AS58*$AS$158+AT58*$AT$158+AU58*$AU$158+AV58*$AV$158+AW58*$AW$158+AX58*$AX$158+AY58*$AY$158+AZ58*$AZ$158+BA58*$BA$158+BB58*$BB$158+BC58*$BC$158+BD58*$BD$158+BE58*$BE$158+BF58*$BF$158+BG58*$BG$158+BH58*$BH$158+BI58*$BI$158+BJ58*$BJ$158+BK58*$BK$158+BL58*$BL$158+BM58*$BM$158+BN58*$BN$158+BO58*$BO$158+BP58*$BP$158+BQ58*$BQ$158+BR58*$BR$158+BS58*$BS$158+BT58*$BT$158+BU58*$BU$158+BV58*$BV$158+BW58*$BW$158+BX58*$BX$158+BY58*$BY$158+BZ58*$BZ$158+CA58*$CA$158+CB58*$CB$158+CC58*$CC$158+CD58*$CD$158+CE58*$CE$158+CF58*$CF$158+CG58*$CG$158+$CH$158*CH58+CI58*$CI$158+CJ58*$CJ$158+CK58*$CK$158+CL58*$CL$158+CM58*$CM$158</f>
        <v>4.9098054076235362</v>
      </c>
      <c r="CP58" s="10">
        <f>O58+T58+X58+Z58+AE58+AG58+AK58+AM58+AQ58+AS58+AW58+AZ58+BC58+BE58+BI58+BK58+BO58+BQ58+BU58+BW58+CA58+CC58+CG58+CI58+CM58</f>
        <v>37</v>
      </c>
      <c r="CQ58" s="10">
        <f>S58+U58+AB58+AH58+AN58+AT58+AY58+BF58+BL58+BR58+BX58+CD58+CJ58</f>
        <v>45</v>
      </c>
      <c r="CR58" s="10">
        <f>Q58+W58+AC58+AI58+AO58+AU58+BG58+BS58+CE58</f>
        <v>55</v>
      </c>
      <c r="CS58" s="58">
        <f>N58+P58+R58+V58+Y58+AA58+AD58+AF58+AJ58+AL58+AP58+AR58+AV58+AX58+BB58+BD58+BH58+BJ58+BN58+BP58+BT58+BV58+BZ58+CF58+CL58</f>
        <v>0</v>
      </c>
      <c r="CT58" s="10">
        <f>BA58+BM58+BY58+CK58</f>
        <v>0</v>
      </c>
      <c r="CU58" s="10">
        <f>CB58+CH58</f>
        <v>0</v>
      </c>
      <c r="CW58" s="33">
        <f>COUNT(N58:CM58)</f>
        <v>9</v>
      </c>
      <c r="CX58" s="61">
        <v>2</v>
      </c>
      <c r="CY58" s="61">
        <v>0</v>
      </c>
      <c r="CZ58" s="63">
        <f>CN58/CW58</f>
        <v>15.222222222222221</v>
      </c>
    </row>
    <row r="59" spans="1:108" ht="23.25" thickBot="1" x14ac:dyDescent="0.5">
      <c r="A59" s="35">
        <f>RANK(CO59,$CO$4:$CO$153)</f>
        <v>56</v>
      </c>
      <c r="B59" s="11" t="s">
        <v>295</v>
      </c>
      <c r="C59" s="11"/>
      <c r="D59" s="24">
        <f>COUNTIF(N59:CM59,"="&amp;80)</f>
        <v>0</v>
      </c>
      <c r="E59" s="24">
        <v>0</v>
      </c>
      <c r="F59" s="24">
        <f>COUNTIF(BW59:CM59,"="&amp;80)</f>
        <v>0</v>
      </c>
      <c r="G59" s="27"/>
      <c r="H59" s="83">
        <f>COUNTIF(N59:CM59,"="&amp;70)</f>
        <v>0</v>
      </c>
      <c r="I59" s="83">
        <f>COUNTIF(N59:CM59,"&gt;"&amp;59)</f>
        <v>0</v>
      </c>
      <c r="J59" s="84">
        <f>COUNTIF(N59:CM59,"&gt;"&amp;49)</f>
        <v>0</v>
      </c>
      <c r="K59" s="117">
        <f>COUNTIF(N59:CM59,"&gt;"&amp;27)</f>
        <v>0</v>
      </c>
      <c r="L59" s="68">
        <v>1</v>
      </c>
      <c r="M59" s="77"/>
      <c r="N59" s="71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86">
        <v>18</v>
      </c>
      <c r="BE59" s="88">
        <v>0</v>
      </c>
      <c r="BF59" s="86">
        <v>14</v>
      </c>
      <c r="BG59" s="40"/>
      <c r="BH59" s="86">
        <v>9</v>
      </c>
      <c r="BI59" s="86">
        <v>9</v>
      </c>
      <c r="BJ59" s="98">
        <v>10</v>
      </c>
      <c r="BK59" s="86"/>
      <c r="BL59" s="86">
        <v>3</v>
      </c>
      <c r="BM59" s="86"/>
      <c r="BN59" s="86"/>
      <c r="BO59" s="86"/>
      <c r="BP59" s="86">
        <v>15</v>
      </c>
      <c r="BQ59" s="86"/>
      <c r="BR59" s="86">
        <v>10</v>
      </c>
      <c r="BS59" s="86"/>
      <c r="BT59" s="86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32">
        <f>SUM(N59:CM59)</f>
        <v>88</v>
      </c>
      <c r="CO59" s="14">
        <f>N59*$N$158+O59*$O$158+P59*$P$158+Q59*$Q$158+R59*$R$158+S59*$S$158+T59*$T$158+U59*$U$158+V59*$V$158+W59*$W$158+X59*$X$158+Y59*$Y$158+Z59*$Z$159+AA59*$AA$158+AB59*$AB$158+AC59*$AC$158+AD59*$AD$158+AE59*$AE$158+AF59*$AF$158+AG59*$AG$158+AH59*$AH$158+AI59*$AI$158+AJ59*$AJ$158+AK59*$AK$158+AL59*$AL$158+AM59*$AM$158+AN59*$AN$158+AO59*$AO$158+AP59*$AP$158+AQ59*$AQ$158+AR59*$AR$158+AS59*$AS$158+AT59*$AT$158+AU59*$AU$158+AV59*$AV$158+AW59*$AW$158+AX59*$AX$158+AY59*$AY$158+AZ59*$AZ$158+BA59*$BA$158+BB59*$BB$158+BC59*$BC$158+BD59*$BD$158+BE59*$BE$158+BF59*$BF$158+BG59*$BG$158+BH59*$BH$158+BI59*$BI$158+BJ59*$BJ$158+BK59*$BK$158+BL59*$BL$158+BM59*$BM$158+BN59*$BN$158+BO59*$BO$158+BP59*$BP$158+BQ59*$BQ$158+BR59*$BR$158+BS59*$BS$158+BT59*$BT$158+BU59*$BU$158+BV59*$BV$158+BW59*$BW$158+BX59*$BX$158+BY59*$BY$158+BZ59*$BZ$158+CA59*$CA$158+CB59*$CB$158+CC59*$CC$158+CD59*$CD$158+CE59*$CE$158+CF59*$CF$158+CG59*$CG$158+$CH$158*CH59+CI59*$CI$158+CJ59*$CJ$158+CK59*$CK$158+CL59*$CL$158+CM59*$CM$158</f>
        <v>4.6771936487585846</v>
      </c>
      <c r="CP59" s="10">
        <f>O59+T59+X59+Z59+AE59+AG59+AK59+AM59+AQ59+AS59+AW59+AZ59+BC59+BE59+BI59+BK59+BO59+BQ59+BU59+BW59+CA59+CC59+CG59+CI59+CM59</f>
        <v>9</v>
      </c>
      <c r="CQ59" s="10">
        <f>S59+U59+AB59+AH59+AN59+AT59+AY59+BF59+BL59+BR59+BX59+CD59+CJ59</f>
        <v>27</v>
      </c>
      <c r="CR59" s="10">
        <f>Q59+W59+AC59+AI59+AO59+AU59+BG59+BS59+CE59</f>
        <v>0</v>
      </c>
      <c r="CS59" s="58">
        <f>N59+P59+R59+V59+Y59+AA59+AD59+AF59+AJ59+AL59+AP59+AR59+AV59+AX59+BB59+BD59+BH59+BJ59+BN59+BP59+BT59+BV59+BZ59+CF59+CL59</f>
        <v>52</v>
      </c>
      <c r="CT59" s="10">
        <f>BA59+BM59+BY59+CK59</f>
        <v>0</v>
      </c>
      <c r="CU59" s="10">
        <f>CB59+CH59</f>
        <v>0</v>
      </c>
      <c r="CW59" s="33">
        <f>COUNT(N59:CM59)</f>
        <v>9</v>
      </c>
      <c r="CX59" s="61">
        <v>3</v>
      </c>
      <c r="CY59" s="61">
        <v>0</v>
      </c>
      <c r="CZ59" s="63">
        <f>CN59/CW59</f>
        <v>9.7777777777777786</v>
      </c>
    </row>
    <row r="60" spans="1:108" ht="23.25" thickBot="1" x14ac:dyDescent="0.5">
      <c r="A60" s="35">
        <f>RANK(CO60,$CO$4:$CO$153)</f>
        <v>57</v>
      </c>
      <c r="B60" s="11" t="s">
        <v>296</v>
      </c>
      <c r="C60" s="11"/>
      <c r="D60" s="24">
        <f>COUNTIF(N60:CM60,"="&amp;80)</f>
        <v>0</v>
      </c>
      <c r="E60" s="24">
        <v>0</v>
      </c>
      <c r="F60" s="24">
        <f>COUNTIF(BW60:CM60,"="&amp;80)</f>
        <v>0</v>
      </c>
      <c r="G60" s="27"/>
      <c r="H60" s="83">
        <f>COUNTIF(N60:CM60,"="&amp;70)</f>
        <v>0</v>
      </c>
      <c r="I60" s="83">
        <f>COUNTIF(N60:CM60,"&gt;"&amp;59)</f>
        <v>0</v>
      </c>
      <c r="J60" s="84">
        <f>COUNTIF(N60:CM60,"&gt;"&amp;49)</f>
        <v>0</v>
      </c>
      <c r="K60" s="117">
        <f>COUNTIF(N60:CM60,"&gt;"&amp;27)</f>
        <v>0</v>
      </c>
      <c r="L60" s="68"/>
      <c r="M60" s="77"/>
      <c r="N60" s="71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85"/>
      <c r="BE60" s="85"/>
      <c r="BF60" s="85"/>
      <c r="BG60" s="85"/>
      <c r="BH60" s="85"/>
      <c r="BI60" s="85"/>
      <c r="BJ60" s="93"/>
      <c r="BK60" s="85">
        <v>6</v>
      </c>
      <c r="BL60" s="85">
        <v>16</v>
      </c>
      <c r="BM60" s="85"/>
      <c r="BN60" s="85">
        <v>8</v>
      </c>
      <c r="BO60" s="85"/>
      <c r="BP60" s="85"/>
      <c r="BQ60" s="85">
        <v>12</v>
      </c>
      <c r="BR60" s="85">
        <v>13</v>
      </c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32">
        <f>SUM(N60:CM60)</f>
        <v>55</v>
      </c>
      <c r="CO60" s="14">
        <f>N60*$N$158+O60*$O$158+P60*$P$158+Q60*$Q$158+R60*$R$158+S60*$S$158+T60*$T$158+U60*$U$158+V60*$V$158+W60*$W$158+X60*$X$158+Y60*$Y$158+Z60*$Z$159+AA60*$AA$158+AB60*$AB$158+AC60*$AC$158+AD60*$AD$158+AE60*$AE$158+AF60*$AF$158+AG60*$AG$158+AH60*$AH$158+AI60*$AI$158+AJ60*$AJ$158+AK60*$AK$158+AL60*$AL$158+AM60*$AM$158+AN60*$AN$158+AO60*$AO$158+AP60*$AP$158+AQ60*$AQ$158+AR60*$AR$158+AS60*$AS$158+AT60*$AT$158+AU60*$AU$158+AV60*$AV$158+AW60*$AW$158+AX60*$AX$158+AY60*$AY$158+AZ60*$AZ$158+BA60*$BA$158+BB60*$BB$158+BC60*$BC$158+BD60*$BD$158+BE60*$BE$158+BF60*$BF$158+BG60*$BG$158+BH60*$BH$158+BI60*$BI$158+BJ60*$BJ$158+BK60*$BK$158+BL60*$BL$158+BM60*$BM$158+BN60*$BN$158+BO60*$BO$158+BP60*$BP$158+BQ60*$BQ$158+BR60*$BR$158+BS60*$BS$158+BT60*$BT$158+BU60*$BU$158+BV60*$BV$158+BW60*$BW$158+BX60*$BX$158+BY60*$BY$158+BZ60*$BZ$158+CA60*$CA$158+CB60*$CB$158+CC60*$CC$158+CD60*$CD$158+CE60*$CE$158+CF60*$CF$158+CG60*$CG$158+$CH$158*CH60+CI60*$CI$158+CJ60*$CJ$158+CK60*$CK$158+CL60*$CL$158+CM60*$CM$158</f>
        <v>4.4228947033485371</v>
      </c>
      <c r="CP60" s="10">
        <f>O60+T60+X60+Z60+AE60+AG60+AK60+AM60+AQ60+AS60+AW60+AZ60+BC60+BE60+BI60+BK60+BO60+BQ60+BU60+BW60+CA60+CC60+CG60+CI60+CM60</f>
        <v>18</v>
      </c>
      <c r="CQ60" s="10">
        <f>S60+U60+AB60+AH60+AN60+AT60+AY60+BF60+BL60+BR60+BX60+CD60+CJ60</f>
        <v>29</v>
      </c>
      <c r="CR60" s="10">
        <f>Q60+W60+AC60+AI60+AO60+AU60+BG60+BS60+CE60</f>
        <v>0</v>
      </c>
      <c r="CS60" s="58">
        <f>N60+P60+R60+V60+Y60+AA60+AD60+AF60+AJ60+AL60+AP60+AR60+AV60+AX60+BB60+BD60+BH60+BJ60+BN60+BP60+BT60+BV60+BZ60+CF60+CL60</f>
        <v>8</v>
      </c>
      <c r="CT60" s="10">
        <f>BA60+BM60+BY60+CK60</f>
        <v>0</v>
      </c>
      <c r="CU60" s="10">
        <f>CB60+CH60</f>
        <v>0</v>
      </c>
      <c r="CW60" s="33">
        <f>COUNT(N60:CM60)</f>
        <v>5</v>
      </c>
      <c r="CX60" s="61">
        <v>2</v>
      </c>
      <c r="CY60" s="61">
        <v>0</v>
      </c>
      <c r="CZ60" s="63">
        <f>CN60/CW60</f>
        <v>11</v>
      </c>
    </row>
    <row r="61" spans="1:108" ht="23.25" thickBot="1" x14ac:dyDescent="0.5">
      <c r="A61" s="35">
        <f>RANK(CO61,$CO$4:$CO$153)</f>
        <v>58</v>
      </c>
      <c r="B61" s="11" t="s">
        <v>297</v>
      </c>
      <c r="C61" s="11"/>
      <c r="D61" s="24">
        <f>COUNTIF(N61:CM61,"="&amp;80)</f>
        <v>0</v>
      </c>
      <c r="E61" s="24">
        <v>0</v>
      </c>
      <c r="F61" s="24">
        <f>COUNTIF(BW61:CM61,"="&amp;80)</f>
        <v>0</v>
      </c>
      <c r="G61" s="27"/>
      <c r="H61" s="83">
        <f>COUNTIF(N61:CM61,"="&amp;70)</f>
        <v>0</v>
      </c>
      <c r="I61" s="83">
        <f>COUNTIF(N61:CM61,"&gt;"&amp;59)</f>
        <v>0</v>
      </c>
      <c r="J61" s="84">
        <f>COUNTIF(N61:CM61,"&gt;"&amp;49)</f>
        <v>0</v>
      </c>
      <c r="K61" s="117">
        <f>COUNTIF(N61:CM61,"&gt;"&amp;27)</f>
        <v>0</v>
      </c>
      <c r="L61" s="68">
        <v>1</v>
      </c>
      <c r="M61" s="77"/>
      <c r="N61" s="71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86">
        <v>22</v>
      </c>
      <c r="BF61" s="40"/>
      <c r="BG61" s="40"/>
      <c r="BH61" s="40"/>
      <c r="BI61" s="40"/>
      <c r="BJ61" s="71"/>
      <c r="BK61" s="40">
        <v>22</v>
      </c>
      <c r="BL61" s="40"/>
      <c r="BM61" s="40"/>
      <c r="BN61" s="40"/>
      <c r="BO61" s="40"/>
      <c r="BP61" s="40"/>
      <c r="BQ61" s="40"/>
      <c r="BR61" s="40"/>
      <c r="BS61" s="40"/>
      <c r="BT61" s="40">
        <v>9</v>
      </c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32">
        <f>SUM(N61:CM61)</f>
        <v>53</v>
      </c>
      <c r="CO61" s="14">
        <f>N61*$N$158+O61*$O$158+P61*$P$158+Q61*$Q$158+R61*$R$158+S61*$S$158+T61*$T$158+U61*$U$158+V61*$V$158+W61*$W$158+X61*$X$158+Y61*$Y$158+Z61*$Z$159+AA61*$AA$158+AB61*$AB$158+AC61*$AC$158+AD61*$AD$158+AE61*$AE$158+AF61*$AF$158+AG61*$AG$158+AH61*$AH$158+AI61*$AI$158+AJ61*$AJ$158+AK61*$AK$158+AL61*$AL$158+AM61*$AM$158+AN61*$AN$158+AO61*$AO$158+AP61*$AP$158+AQ61*$AQ$158+AR61*$AR$158+AS61*$AS$158+AT61*$AT$158+AU61*$AU$158+AV61*$AV$158+AW61*$AW$158+AX61*$AX$158+AY61*$AY$158+AZ61*$AZ$158+BA61*$BA$158+BB61*$BB$158+BC61*$BC$158+BD61*$BD$158+BE61*$BE$158+BF61*$BF$158+BG61*$BG$158+BH61*$BH$158+BI61*$BI$158+BJ61*$BJ$158+BK61*$BK$158+BL61*$BL$158+BM61*$BM$158+BN61*$BN$158+BO61*$BO$158+BP61*$BP$158+BQ61*$BQ$158+BR61*$BR$158+BS61*$BS$158+BT61*$BT$158+BU61*$BU$158+BV61*$BV$158+BW61*$BW$158+BX61*$BX$158+BY61*$BY$158+BZ61*$BZ$158+CA61*$CA$158+CB61*$CB$158+CC61*$CC$158+CD61*$CD$158+CE61*$CE$158+CF61*$CF$158+CG61*$CG$158+$CH$158*CH61+CI61*$CI$158+CJ61*$CJ$158+CK61*$CK$158+CL61*$CL$158+CM61*$CM$158</f>
        <v>2.9790137953420142</v>
      </c>
      <c r="CP61" s="10">
        <f>O61+T61+X61+Z61+AE61+AG61+AK61+AM61+AQ61+AS61+AW61+AZ61+BC61+BE61+BI61+BK61+BO61+BQ61+BU61+BW61+CA61+CC61+CG61+CI61+CM61</f>
        <v>44</v>
      </c>
      <c r="CQ61" s="10">
        <f>S61+U61+AB61+AH61+AN61+AT61+AY61+BF61+BL61+BR61+BX61+CD61+CJ61</f>
        <v>0</v>
      </c>
      <c r="CR61" s="10">
        <f>Q61+W61+AC61+AI61+AO61+AU61+BG61+BS61+CE61</f>
        <v>0</v>
      </c>
      <c r="CS61" s="58">
        <f>N61+P61+R61+V61+Y61+AA61+AD61+AF61+AJ61+AL61+AP61+AR61+AV61+AX61+BB61+BD61+BH61+BJ61+BN61+BP61+BT61+BV61+BZ61+CF61+CL61</f>
        <v>9</v>
      </c>
      <c r="CT61" s="10">
        <f>BA61+BM61+BY61+CK61</f>
        <v>0</v>
      </c>
      <c r="CU61" s="10">
        <f>CB61+CH61</f>
        <v>0</v>
      </c>
      <c r="CW61" s="33">
        <f>COUNT(N61:CM61)</f>
        <v>3</v>
      </c>
      <c r="CX61" s="61">
        <v>1</v>
      </c>
      <c r="CY61" s="61">
        <v>0</v>
      </c>
      <c r="CZ61" s="63">
        <f>CN61/CW61</f>
        <v>17.666666666666668</v>
      </c>
    </row>
    <row r="62" spans="1:108" ht="23.25" thickBot="1" x14ac:dyDescent="0.5">
      <c r="A62" s="35">
        <f>RANK(CO62,$CO$4:$CO$153)</f>
        <v>59</v>
      </c>
      <c r="B62" s="11" t="s">
        <v>298</v>
      </c>
      <c r="C62" s="11"/>
      <c r="D62" s="24">
        <f>COUNTIF(N62:CM62,"="&amp;80)</f>
        <v>0</v>
      </c>
      <c r="E62" s="24">
        <v>0</v>
      </c>
      <c r="F62" s="24">
        <f>COUNTIF(BW62:CM62,"="&amp;80)</f>
        <v>0</v>
      </c>
      <c r="G62" s="27"/>
      <c r="H62" s="83">
        <f>COUNTIF(N62:CM62,"="&amp;70)</f>
        <v>0</v>
      </c>
      <c r="I62" s="83">
        <f>COUNTIF(N62:CM62,"&gt;"&amp;59)</f>
        <v>0</v>
      </c>
      <c r="J62" s="84">
        <f>COUNTIF(N62:CM62,"&gt;"&amp;49)</f>
        <v>0</v>
      </c>
      <c r="K62" s="117">
        <f>COUNTIF(N62:CM62,"&gt;"&amp;27)</f>
        <v>0</v>
      </c>
      <c r="L62" s="68"/>
      <c r="M62" s="77"/>
      <c r="N62" s="71"/>
      <c r="O62" s="40"/>
      <c r="P62" s="40"/>
      <c r="Q62" s="40">
        <v>25</v>
      </c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85"/>
      <c r="BE62" s="85"/>
      <c r="BF62" s="85"/>
      <c r="BG62" s="85"/>
      <c r="BH62" s="85"/>
      <c r="BI62" s="85"/>
      <c r="BJ62" s="93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>
        <v>10</v>
      </c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32">
        <f>SUM(N62:CM62)</f>
        <v>35</v>
      </c>
      <c r="CO62" s="14">
        <f>N62*$N$158+O62*$O$158+P62*$P$158+Q62*$Q$158+R62*$R$158+S62*$S$158+T62*$T$158+U62*$U$158+V62*$V$158+W62*$W$158+X62*$X$158+Y62*$Y$158+Z62*$Z$159+AA62*$AA$158+AB62*$AB$158+AC62*$AC$158+AD62*$AD$158+AE62*$AE$158+AF62*$AF$158+AG62*$AG$158+AH62*$AH$158+AI62*$AI$158+AJ62*$AJ$158+AK62*$AK$158+AL62*$AL$158+AM62*$AM$158+AN62*$AN$158+AO62*$AO$158+AP62*$AP$158+AQ62*$AQ$158+AR62*$AR$158+AS62*$AS$158+AT62*$AT$158+AU62*$AU$158+AV62*$AV$158+AW62*$AW$158+AX62*$AX$158+AY62*$AY$158+AZ62*$AZ$158+BA62*$BA$158+BB62*$BB$158+BC62*$BC$158+BD62*$BD$158+BE62*$BE$158+BF62*$BF$158+BG62*$BG$158+BH62*$BH$158+BI62*$BI$158+BJ62*$BJ$158+BK62*$BK$158+BL62*$BL$158+BM62*$BM$158+BN62*$BN$158+BO62*$BO$158+BP62*$BP$158+BQ62*$BQ$158+BR62*$BR$158+BS62*$BS$158+BT62*$BT$158+BU62*$BU$158+BV62*$BV$158+BW62*$BW$158+BX62*$BX$158+BY62*$BY$158+BZ62*$BZ$158+CA62*$CA$158+CB62*$CB$158+CC62*$CC$158+CD62*$CD$158+CE62*$CE$158+CF62*$CF$158+CG62*$CG$158+$CH$158*CH62+CI62*$CI$158+CJ62*$CJ$158+CK62*$CK$158+CL62*$CL$158+CM62*$CM$158</f>
        <v>2.5521432862466438</v>
      </c>
      <c r="CP62" s="10">
        <f>O62+T62+X62+Z62+AE62+AG62+AK62+AM62+AQ62+AS62+AW62+AZ62+BC62+BE62+BI62+BK62+BO62+BQ62+BU62+BW62+CA62+CC62+CG62+CI62+CM62</f>
        <v>0</v>
      </c>
      <c r="CQ62" s="10">
        <f>S62+U62+AB62+AH62+AN62+AT62+AY62+BF62+BL62+BR62+BX62+CD62+CJ62</f>
        <v>0</v>
      </c>
      <c r="CR62" s="10">
        <f>Q62+W62+AC62+AI62+AO62+AU62+BG62+BS62+CE62</f>
        <v>25</v>
      </c>
      <c r="CS62" s="58">
        <f>N62+P62+R62+V62+Y62+AA62+AD62+AF62+AJ62+AL62+AP62+AR62+AV62+AX62+BB62+BD62+BH62+BJ62+BN62+BP62+BT62+BV62+BZ62+CF62+CL62</f>
        <v>10</v>
      </c>
      <c r="CT62" s="10">
        <f>BA62+BM62+BY62+CK62</f>
        <v>0</v>
      </c>
      <c r="CU62" s="10">
        <f>CB62+CH62</f>
        <v>0</v>
      </c>
      <c r="CW62" s="33">
        <f>COUNT(N62:CM62)</f>
        <v>2</v>
      </c>
      <c r="CX62" s="61">
        <v>1</v>
      </c>
      <c r="CY62" s="61">
        <v>0</v>
      </c>
      <c r="CZ62" s="63">
        <f>CN62/CW62</f>
        <v>17.5</v>
      </c>
    </row>
    <row r="63" spans="1:108" ht="23.25" thickBot="1" x14ac:dyDescent="0.5">
      <c r="A63" s="35">
        <f>RANK(CO63,$CO$4:$CO$153)</f>
        <v>60</v>
      </c>
      <c r="B63" s="11" t="s">
        <v>299</v>
      </c>
      <c r="C63" s="11"/>
      <c r="D63" s="24">
        <f>COUNTIF(N63:CM63,"="&amp;80)</f>
        <v>0</v>
      </c>
      <c r="E63" s="24">
        <v>0</v>
      </c>
      <c r="F63" s="24">
        <f>COUNTIF(BW63:CM63,"="&amp;80)</f>
        <v>0</v>
      </c>
      <c r="G63" s="27"/>
      <c r="H63" s="83">
        <f>COUNTIF(N63:CM63,"="&amp;70)</f>
        <v>0</v>
      </c>
      <c r="I63" s="83">
        <f>COUNTIF(N63:CM63,"&gt;"&amp;59)</f>
        <v>0</v>
      </c>
      <c r="J63" s="84">
        <f>COUNTIF(N63:CM63,"&gt;"&amp;49)</f>
        <v>0</v>
      </c>
      <c r="K63" s="117">
        <f>COUNTIF(N63:CM63,"&gt;"&amp;27)</f>
        <v>0</v>
      </c>
      <c r="L63" s="68"/>
      <c r="M63" s="77"/>
      <c r="N63" s="71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85"/>
      <c r="BE63" s="85"/>
      <c r="BF63" s="85"/>
      <c r="BG63" s="85"/>
      <c r="BH63" s="85"/>
      <c r="BI63" s="85"/>
      <c r="BJ63" s="93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>
        <v>12</v>
      </c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32">
        <f>SUM(N63:CM63)</f>
        <v>12</v>
      </c>
      <c r="CO63" s="14">
        <f>N63*$N$158+O63*$O$158+P63*$P$158+Q63*$Q$158+R63*$R$158+S63*$S$158+T63*$T$158+U63*$U$158+V63*$V$158+W63*$W$158+X63*$X$158+Y63*$Y$158+Z63*$Z$159+AA63*$AA$158+AB63*$AB$158+AC63*$AC$158+AD63*$AD$158+AE63*$AE$158+AF63*$AF$158+AG63*$AG$158+AH63*$AH$158+AI63*$AI$158+AJ63*$AJ$158+AK63*$AK$158+AL63*$AL$158+AM63*$AM$158+AN63*$AN$158+AO63*$AO$158+AP63*$AP$158+AQ63*$AQ$158+AR63*$AR$158+AS63*$AS$158+AT63*$AT$158+AU63*$AU$158+AV63*$AV$158+AW63*$AW$158+AX63*$AX$158+AY63*$AY$158+AZ63*$AZ$158+BA63*$BA$158+BB63*$BB$158+BC63*$BC$158+BD63*$BD$158+BE63*$BE$158+BF63*$BF$158+BG63*$BG$158+BH63*$BH$158+BI63*$BI$158+BJ63*$BJ$158+BK63*$BK$158+BL63*$BL$158+BM63*$BM$158+BN63*$BN$158+BO63*$BO$158+BP63*$BP$158+BQ63*$BQ$158+BR63*$BR$158+BS63*$BS$158+BT63*$BT$158+BU63*$BU$158+BV63*$BV$158+BW63*$BW$158+BX63*$BX$158+BY63*$BY$158+BZ63*$BZ$158+CA63*$CA$158+CB63*$CB$158+CC63*$CC$158+CD63*$CD$158+CE63*$CE$158+CF63*$CF$158+CG63*$CG$158+$CH$158*CH63+CI63*$CI$158+CJ63*$CJ$158+CK63*$CK$158+CL63*$CL$158+CM63*$CM$158</f>
        <v>2.4706935851357894</v>
      </c>
      <c r="CP63" s="10">
        <f>O63+T63+X63+Z63+AE63+AG63+AK63+AM63+AQ63+AS63+AW63+AZ63+BC63+BE63+BI63+BK63+BO63+BQ63+BU63+BW63+CA63+CC63+CG63+CI63+CM63</f>
        <v>0</v>
      </c>
      <c r="CQ63" s="10">
        <f>S63+U63+AB63+AH63+AN63+AT63+AY63+BF63+BL63+BR63+BX63+CD63+CJ63</f>
        <v>12</v>
      </c>
      <c r="CR63" s="10">
        <f>Q63+W63+AC63+AI63+AO63+AU63+BG63+BS63+CE63</f>
        <v>0</v>
      </c>
      <c r="CS63" s="58">
        <f>N63+P63+R63+V63+Y63+AA63+AD63+AF63+AJ63+AL63+AP63+AR63+AV63+AX63+BB63+BD63+BH63+BJ63+BN63+BP63+BT63+BV63+BZ63+CF63+CL63</f>
        <v>0</v>
      </c>
      <c r="CT63" s="10">
        <f>BA63+BM63+BY63+CK63</f>
        <v>0</v>
      </c>
      <c r="CU63" s="10">
        <f>CB63+CH63</f>
        <v>0</v>
      </c>
      <c r="CW63" s="33">
        <f>COUNT(N63:CM63)</f>
        <v>1</v>
      </c>
      <c r="CX63" s="61">
        <v>1</v>
      </c>
      <c r="CY63" s="61">
        <v>0</v>
      </c>
      <c r="CZ63" s="63">
        <f>CN63/CW63</f>
        <v>12</v>
      </c>
    </row>
    <row r="64" spans="1:108" ht="23.25" thickBot="1" x14ac:dyDescent="0.5">
      <c r="A64" s="35">
        <f>RANK(CO64,$CO$4:$CO$153)</f>
        <v>61</v>
      </c>
      <c r="B64" s="11" t="s">
        <v>300</v>
      </c>
      <c r="C64" s="11"/>
      <c r="D64" s="24">
        <f>COUNTIF(N64:CM64,"="&amp;80)</f>
        <v>0</v>
      </c>
      <c r="E64" s="24">
        <v>0</v>
      </c>
      <c r="F64" s="24">
        <f>COUNTIF(BW64:CM64,"="&amp;80)</f>
        <v>0</v>
      </c>
      <c r="G64" s="27"/>
      <c r="H64" s="83">
        <f>COUNTIF(N64:CM64,"="&amp;70)</f>
        <v>0</v>
      </c>
      <c r="I64" s="83">
        <f>COUNTIF(N64:CM64,"&gt;"&amp;59)</f>
        <v>0</v>
      </c>
      <c r="J64" s="84">
        <f>COUNTIF(N64:CM64,"&gt;"&amp;49)</f>
        <v>0</v>
      </c>
      <c r="K64" s="117">
        <f>COUNTIF(N64:CM64,"&gt;"&amp;27)</f>
        <v>0</v>
      </c>
      <c r="L64" s="68"/>
      <c r="M64" s="77"/>
      <c r="N64" s="71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85"/>
      <c r="BE64" s="85"/>
      <c r="BF64" s="85"/>
      <c r="BG64" s="85"/>
      <c r="BH64" s="85"/>
      <c r="BI64" s="85"/>
      <c r="BJ64" s="93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>
        <v>7</v>
      </c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32">
        <f>SUM(N64:CM64)</f>
        <v>7</v>
      </c>
      <c r="CO64" s="14">
        <f>N64*$N$158+O64*$O$158+P64*$P$158+Q64*$Q$158+R64*$R$158+S64*$S$158+T64*$T$158+U64*$U$158+V64*$V$158+W64*$W$158+X64*$X$158+Y64*$Y$158+Z64*$Z$159+AA64*$AA$158+AB64*$AB$158+AC64*$AC$158+AD64*$AD$158+AE64*$AE$158+AF64*$AF$158+AG64*$AG$158+AH64*$AH$158+AI64*$AI$158+AJ64*$AJ$158+AK64*$AK$158+AL64*$AL$158+AM64*$AM$158+AN64*$AN$158+AO64*$AO$158+AP64*$AP$158+AQ64*$AQ$158+AR64*$AR$158+AS64*$AS$158+AT64*$AT$158+AU64*$AU$158+AV64*$AV$158+AW64*$AW$158+AX64*$AX$158+AY64*$AY$158+AZ64*$AZ$158+BA64*$BA$158+BB64*$BB$158+BC64*$BC$158+BD64*$BD$158+BE64*$BE$158+BF64*$BF$158+BG64*$BG$158+BH64*$BH$158+BI64*$BI$158+BJ64*$BJ$158+BK64*$BK$158+BL64*$BL$158+BM64*$BM$158+BN64*$BN$158+BO64*$BO$158+BP64*$BP$158+BQ64*$BQ$158+BR64*$BR$158+BS64*$BS$158+BT64*$BT$158+BU64*$BU$158+BV64*$BV$158+BW64*$BW$158+BX64*$BX$158+BY64*$BY$158+BZ64*$BZ$158+CA64*$CA$158+CB64*$CB$158+CC64*$CC$158+CD64*$CD$158+CE64*$CE$158+CF64*$CF$158+CG64*$CG$158+$CH$158*CH64+CI64*$CI$158+CJ64*$CJ$158+CK64*$CK$158+CL64*$CL$158+CM64*$CM$158</f>
        <v>2.4407490807000012</v>
      </c>
      <c r="CP64" s="10">
        <f>O64+T64+X64+Z64+AE64+AG64+AK64+AM64+AQ64+AS64+AW64+AZ64+BC64+BE64+BI64+BK64+BO64+BQ64+BU64+BW64+CA64+CC64+CG64+CI64+CM64</f>
        <v>7</v>
      </c>
      <c r="CQ64" s="10">
        <f>S64+U64+AB64+AH64+AN64+AT64+AY64+BF64+BL64+BR64+BX64+CD64+CJ64</f>
        <v>0</v>
      </c>
      <c r="CR64" s="10">
        <f>Q64+W64+AC64+AI64+AO64+AU64+BG64+BS64+CE64</f>
        <v>0</v>
      </c>
      <c r="CS64" s="58">
        <f>N64+P64+R64+V64+Y64+AA64+AD64+AF64+AJ64+AL64+AP64+AR64+AV64+AX64+BB64+BD64+BH64+BJ64+BN64+BP64+BT64+BV64+BZ64+CF64+CL64</f>
        <v>0</v>
      </c>
      <c r="CT64" s="10">
        <f>BA64+BM64+BY64+CK64</f>
        <v>0</v>
      </c>
      <c r="CU64" s="10">
        <f>CB64+CH64</f>
        <v>0</v>
      </c>
      <c r="CW64" s="33">
        <f>COUNT(N64:CM64)</f>
        <v>1</v>
      </c>
      <c r="CX64" s="61">
        <v>1</v>
      </c>
      <c r="CY64" s="61">
        <v>0</v>
      </c>
      <c r="CZ64" s="63">
        <f>CN64/CW64</f>
        <v>7</v>
      </c>
    </row>
    <row r="65" spans="1:104" ht="23.25" thickBot="1" x14ac:dyDescent="0.5">
      <c r="A65" s="35">
        <f>RANK(CO65,$CO$4:$CO$153)</f>
        <v>62</v>
      </c>
      <c r="B65" s="11" t="s">
        <v>301</v>
      </c>
      <c r="C65" s="11"/>
      <c r="D65" s="24">
        <f>COUNTIF(N65:CM65,"="&amp;80)</f>
        <v>0</v>
      </c>
      <c r="E65" s="24">
        <v>0</v>
      </c>
      <c r="F65" s="24">
        <f>COUNTIF(BW65:CM65,"="&amp;80)</f>
        <v>0</v>
      </c>
      <c r="G65" s="27"/>
      <c r="H65" s="83">
        <f>COUNTIF(N65:CM65,"="&amp;70)</f>
        <v>0</v>
      </c>
      <c r="I65" s="83">
        <f>COUNTIF(N65:CM65,"&gt;"&amp;59)</f>
        <v>0</v>
      </c>
      <c r="J65" s="84">
        <f>COUNTIF(N65:CM65,"&gt;"&amp;49)</f>
        <v>0</v>
      </c>
      <c r="K65" s="117">
        <f>COUNTIF(N65:CM65,"&gt;"&amp;27)</f>
        <v>0</v>
      </c>
      <c r="L65" s="68"/>
      <c r="M65" s="77"/>
      <c r="N65" s="71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85"/>
      <c r="BE65" s="85"/>
      <c r="BF65" s="85"/>
      <c r="BG65" s="85"/>
      <c r="BH65" s="85"/>
      <c r="BI65" s="85"/>
      <c r="BJ65" s="93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>
        <v>11</v>
      </c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32">
        <f>SUM(N65:CM65)</f>
        <v>11</v>
      </c>
      <c r="CO65" s="14">
        <f>N65*$N$158+O65*$O$158+P65*$P$158+Q65*$Q$158+R65*$R$158+S65*$S$158+T65*$T$158+U65*$U$158+V65*$V$158+W65*$W$158+X65*$X$158+Y65*$Y$158+Z65*$Z$159+AA65*$AA$158+AB65*$AB$158+AC65*$AC$158+AD65*$AD$158+AE65*$AE$158+AF65*$AF$158+AG65*$AG$158+AH65*$AH$158+AI65*$AI$158+AJ65*$AJ$158+AK65*$AK$158+AL65*$AL$158+AM65*$AM$158+AN65*$AN$158+AO65*$AO$158+AP65*$AP$158+AQ65*$AQ$158+AR65*$AR$158+AS65*$AS$158+AT65*$AT$158+AU65*$AU$158+AV65*$AV$158+AW65*$AW$158+AX65*$AX$158+AY65*$AY$158+AZ65*$AZ$158+BA65*$BA$158+BB65*$BB$158+BC65*$BC$158+BD65*$BD$158+BE65*$BE$158+BF65*$BF$158+BG65*$BG$158+BH65*$BH$158+BI65*$BI$158+BJ65*$BJ$158+BK65*$BK$158+BL65*$BL$158+BM65*$BM$158+BN65*$BN$158+BO65*$BO$158+BP65*$BP$158+BQ65*$BQ$158+BR65*$BR$158+BS65*$BS$158+BT65*$BT$158+BU65*$BU$158+BV65*$BV$158+BW65*$BW$158+BX65*$BX$158+BY65*$BY$158+BZ65*$BZ$158+CA65*$CA$158+CB65*$CB$158+CC65*$CC$158+CD65*$CD$158+CE65*$CE$158+CF65*$CF$158+CG65*$CG$158+$CH$158*CH65+CI65*$CI$158+CJ65*$CJ$158+CK65*$CK$158+CL65*$CL$158+CM65*$CM$158</f>
        <v>2.2648024530411401</v>
      </c>
      <c r="CP65" s="10">
        <f>O65+T65+X65+Z65+AE65+AG65+AK65+AM65+AQ65+AS65+AW65+AZ65+BC65+BE65+BI65+BK65+BO65+BQ65+BU65+BW65+CA65+CC65+CG65+CI65+CM65</f>
        <v>0</v>
      </c>
      <c r="CQ65" s="10">
        <f>S65+U65+AB65+AH65+AN65+AT65+AY65+BF65+BL65+BR65+BX65+CD65+CJ65</f>
        <v>11</v>
      </c>
      <c r="CR65" s="10">
        <f>Q65+W65+AC65+AI65+AO65+AU65+BG65+BS65+CE65</f>
        <v>0</v>
      </c>
      <c r="CS65" s="58">
        <f>N65+P65+R65+V65+Y65+AA65+AD65+AF65+AJ65+AL65+AP65+AR65+AV65+AX65+BB65+BD65+BH65+BJ65+BN65+BP65+BT65+BV65+BZ65+CF65+CL65</f>
        <v>0</v>
      </c>
      <c r="CT65" s="10">
        <f>BA65+BM65+BY65+CK65</f>
        <v>0</v>
      </c>
      <c r="CU65" s="10">
        <f>CB65+CH65</f>
        <v>0</v>
      </c>
      <c r="CW65" s="33">
        <f>COUNT(N65:CM65)</f>
        <v>1</v>
      </c>
      <c r="CX65" s="61">
        <v>1</v>
      </c>
      <c r="CY65" s="61">
        <v>0</v>
      </c>
      <c r="CZ65" s="63">
        <f>CN65/CW65</f>
        <v>11</v>
      </c>
    </row>
    <row r="66" spans="1:104" ht="23.25" thickBot="1" x14ac:dyDescent="0.5">
      <c r="A66" s="35">
        <f>RANK(CO66,$CO$4:$CO$153)</f>
        <v>63</v>
      </c>
      <c r="B66" s="11" t="s">
        <v>302</v>
      </c>
      <c r="C66" s="11"/>
      <c r="D66" s="24">
        <f>COUNTIF(N66:CM66,"="&amp;80)</f>
        <v>0</v>
      </c>
      <c r="E66" s="24">
        <v>0</v>
      </c>
      <c r="F66" s="24">
        <f>COUNTIF(BW66:CM66,"="&amp;80)</f>
        <v>0</v>
      </c>
      <c r="G66" s="27"/>
      <c r="H66" s="83">
        <f>COUNTIF(N66:CM66,"="&amp;70)</f>
        <v>1</v>
      </c>
      <c r="I66" s="83">
        <f>COUNTIF(N66:CM66,"&gt;"&amp;59)</f>
        <v>1</v>
      </c>
      <c r="J66" s="84">
        <f>COUNTIF(N66:CM66,"&gt;"&amp;49)</f>
        <v>1</v>
      </c>
      <c r="K66" s="117">
        <f>COUNTIF(N66:CM66,"&gt;"&amp;27)</f>
        <v>1</v>
      </c>
      <c r="L66" s="68"/>
      <c r="M66" s="77"/>
      <c r="N66" s="71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86">
        <v>70</v>
      </c>
      <c r="BF66" s="40"/>
      <c r="BG66" s="40"/>
      <c r="BH66" s="40"/>
      <c r="BI66" s="40"/>
      <c r="BJ66" s="71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32">
        <f>SUM(N66:CM66)</f>
        <v>70</v>
      </c>
      <c r="CO66" s="14">
        <f>N66*$N$158+O66*$O$158+P66*$P$158+Q66*$Q$158+R66*$R$158+S66*$S$158+T66*$T$158+U66*$U$158+V66*$V$158+W66*$W$158+X66*$X$158+Y66*$Y$158+Z66*$Z$159+AA66*$AA$158+AB66*$AB$158+AC66*$AC$158+AD66*$AD$158+AE66*$AE$158+AF66*$AF$158+AG66*$AG$158+AH66*$AH$158+AI66*$AI$158+AJ66*$AJ$158+AK66*$AK$158+AL66*$AL$158+AM66*$AM$158+AN66*$AN$158+AO66*$AO$158+AP66*$AP$158+AQ66*$AQ$158+AR66*$AR$158+AS66*$AS$158+AT66*$AT$158+AU66*$AU$158+AV66*$AV$158+AW66*$AW$158+AX66*$AX$158+AY66*$AY$158+AZ66*$AZ$158+BA66*$BA$158+BB66*$BB$158+BC66*$BC$158+BD66*$BD$158+BE66*$BE$158+BF66*$BF$158+BG66*$BG$158+BH66*$BH$158+BI66*$BI$158+BJ66*$BJ$158+BK66*$BK$158+BL66*$BL$158+BM66*$BM$158+BN66*$BN$158+BO66*$BO$158+BP66*$BP$158+BQ66*$BQ$158+BR66*$BR$158+BS66*$BS$158+BT66*$BT$158+BU66*$BU$158+BV66*$BV$158+BW66*$BW$158+BX66*$BX$158+BY66*$BY$158+BZ66*$BZ$158+CA66*$CA$158+CB66*$CB$158+CC66*$CC$158+CD66*$CD$158+CE66*$CE$158+CF66*$CF$158+CG66*$CG$158+$CH$158*CH66+CI66*$CI$158+CJ66*$CJ$158+CK66*$CK$158+CL66*$CL$158+CM66*$CM$158</f>
        <v>1.9468987261058566</v>
      </c>
      <c r="CP66" s="10">
        <f>O66+T66+X66+Z66+AE66+AG66+AK66+AM66+AQ66+AS66+AW66+AZ66+BC66+BE66+BI66+BK66+BO66+BQ66+BU66+BW66+CA66+CC66+CG66+CI66+CM66</f>
        <v>70</v>
      </c>
      <c r="CQ66" s="10">
        <f>S66+U66+AB66+AH66+AN66+AT66+AY66+BF66+BL66+BR66+BX66+CD66+CJ66</f>
        <v>0</v>
      </c>
      <c r="CR66" s="10">
        <f>Q66+W66+AC66+AI66+AO66+AU66+BG66+BS66+CE66</f>
        <v>0</v>
      </c>
      <c r="CS66" s="58">
        <f>N66+P66+R66+V66+Y66+AA66+AD66+AF66+AJ66+AL66+AP66+AR66+AV66+AX66+BB66+BD66+BH66+BJ66+BN66+BP66+BT66+BV66+BZ66+CF66+CL66</f>
        <v>0</v>
      </c>
      <c r="CT66" s="10">
        <f>BA66+BM66+BY66+CK66</f>
        <v>0</v>
      </c>
      <c r="CU66" s="10">
        <f>CB66+CH66</f>
        <v>0</v>
      </c>
      <c r="CW66" s="33">
        <f>COUNT(N66:CM66)</f>
        <v>1</v>
      </c>
      <c r="CX66" s="61">
        <v>1</v>
      </c>
      <c r="CY66" s="61">
        <v>0</v>
      </c>
      <c r="CZ66" s="63">
        <f>CN66/CW66</f>
        <v>70</v>
      </c>
    </row>
    <row r="67" spans="1:104" ht="23.25" thickBot="1" x14ac:dyDescent="0.5">
      <c r="A67" s="35">
        <f>RANK(CO67,$CO$4:$CO$153)</f>
        <v>64</v>
      </c>
      <c r="B67" s="11" t="s">
        <v>303</v>
      </c>
      <c r="C67" s="11"/>
      <c r="D67" s="24">
        <f>COUNTIF(N67:CM67,"="&amp;80)</f>
        <v>0</v>
      </c>
      <c r="E67" s="24">
        <v>0</v>
      </c>
      <c r="F67" s="24">
        <f>COUNTIF(BW67:CM67,"="&amp;80)</f>
        <v>0</v>
      </c>
      <c r="G67" s="27"/>
      <c r="H67" s="83">
        <f>COUNTIF(N67:CM67,"="&amp;70)</f>
        <v>0</v>
      </c>
      <c r="I67" s="83">
        <f>COUNTIF(N67:CM67,"&gt;"&amp;59)</f>
        <v>0</v>
      </c>
      <c r="J67" s="84">
        <f>COUNTIF(N67:CM67,"&gt;"&amp;49)</f>
        <v>0</v>
      </c>
      <c r="K67" s="117">
        <f>COUNTIF(N67:CM67,"&gt;"&amp;27)</f>
        <v>0</v>
      </c>
      <c r="L67" s="68"/>
      <c r="M67" s="77"/>
      <c r="N67" s="71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85"/>
      <c r="BE67" s="85"/>
      <c r="BF67" s="85"/>
      <c r="BG67" s="85"/>
      <c r="BH67" s="85"/>
      <c r="BI67" s="85"/>
      <c r="BJ67" s="93"/>
      <c r="BK67" s="85">
        <v>14</v>
      </c>
      <c r="BL67" s="85"/>
      <c r="BM67" s="85"/>
      <c r="BN67" s="85">
        <v>15</v>
      </c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32">
        <f>SUM(N67:CM67)</f>
        <v>29</v>
      </c>
      <c r="CO67" s="14">
        <f>N67*$N$158+O67*$O$158+P67*$P$158+Q67*$Q$158+R67*$R$158+S67*$S$158+T67*$T$158+U67*$U$158+V67*$V$158+W67*$W$158+X67*$X$158+Y67*$Y$158+Z67*$Z$159+AA67*$AA$158+AB67*$AB$158+AC67*$AC$158+AD67*$AD$158+AE67*$AE$158+AF67*$AF$158+AG67*$AG$158+AH67*$AH$158+AI67*$AI$158+AJ67*$AJ$158+AK67*$AK$158+AL67*$AL$158+AM67*$AM$158+AN67*$AN$158+AO67*$AO$158+AP67*$AP$158+AQ67*$AQ$158+AR67*$AR$158+AS67*$AS$158+AT67*$AT$158+AU67*$AU$158+AV67*$AV$158+AW67*$AW$158+AX67*$AX$158+AY67*$AY$158+AZ67*$AZ$158+BA67*$BA$158+BB67*$BB$158+BC67*$BC$158+BD67*$BD$158+BE67*$BE$158+BF67*$BF$158+BG67*$BG$158+BH67*$BH$158+BI67*$BI$158+BJ67*$BJ$158+BK67*$BK$158+BL67*$BL$158+BM67*$BM$158+BN67*$BN$158+BO67*$BO$158+BP67*$BP$158+BQ67*$BQ$158+BR67*$BR$158+BS67*$BS$158+BT67*$BT$158+BU67*$BU$158+BV67*$BV$158+BW67*$BW$158+BX67*$BX$158+BY67*$BY$158+BZ67*$BZ$158+CA67*$CA$158+CB67*$CB$158+CC67*$CC$158+CD67*$CD$158+CE67*$CE$158+CF67*$CF$158+CG67*$CG$158+$CH$158*CH67+CI67*$CI$158+CJ67*$CJ$158+CK67*$CK$158+CL67*$CL$158+CM67*$CM$158</f>
        <v>1.8095336677760852</v>
      </c>
      <c r="CP67" s="10">
        <f>O67+T67+X67+Z67+AE67+AG67+AK67+AM67+AQ67+AS67+AW67+AZ67+BC67+BE67+BI67+BK67+BO67+BQ67+BU67+BW67+CA67+CC67+CG67+CI67+CM67</f>
        <v>14</v>
      </c>
      <c r="CQ67" s="10">
        <f>S67+U67+AB67+AH67+AN67+AT67+AY67+BF67+BL67+BR67+BX67+CD67+CJ67</f>
        <v>0</v>
      </c>
      <c r="CR67" s="10">
        <f>Q67+W67+AC67+AI67+AO67+AU67+BG67+BS67+CE67</f>
        <v>0</v>
      </c>
      <c r="CS67" s="58">
        <f>N67+P67+R67+V67+Y67+AA67+AD67+AF67+AJ67+AL67+AP67+AR67+AV67+AX67+BB67+BD67+BH67+BJ67+BN67+BP67+BT67+BV67+BZ67+CF67+CL67</f>
        <v>15</v>
      </c>
      <c r="CT67" s="10">
        <f>BA67+BM67+BY67+CK67</f>
        <v>0</v>
      </c>
      <c r="CU67" s="10">
        <f>CB67+CH67</f>
        <v>0</v>
      </c>
      <c r="CW67" s="33">
        <f>COUNT(N67:CM67)</f>
        <v>2</v>
      </c>
      <c r="CX67" s="61">
        <v>1</v>
      </c>
      <c r="CY67" s="61">
        <v>0</v>
      </c>
      <c r="CZ67" s="63">
        <f>CN67/CW67</f>
        <v>14.5</v>
      </c>
    </row>
    <row r="68" spans="1:104" ht="23.25" thickBot="1" x14ac:dyDescent="0.5">
      <c r="A68" s="35">
        <f>RANK(CO68,$CO$4:$CO$153)</f>
        <v>65</v>
      </c>
      <c r="B68" s="11" t="s">
        <v>304</v>
      </c>
      <c r="C68" s="11"/>
      <c r="D68" s="24">
        <f>COUNTIF(N68:CM68,"="&amp;80)</f>
        <v>1</v>
      </c>
      <c r="E68" s="24">
        <v>0</v>
      </c>
      <c r="F68" s="24">
        <f>COUNTIF(BW68:CM68,"="&amp;80)</f>
        <v>0</v>
      </c>
      <c r="G68" s="27">
        <v>1</v>
      </c>
      <c r="H68" s="83">
        <f>COUNTIF(N68:CM68,"="&amp;70)</f>
        <v>1</v>
      </c>
      <c r="I68" s="83">
        <f>COUNTIF(N68:CM68,"&gt;"&amp;59)</f>
        <v>2</v>
      </c>
      <c r="J68" s="84">
        <f>COUNTIF(N68:CM68,"&gt;"&amp;49)</f>
        <v>2</v>
      </c>
      <c r="K68" s="117">
        <f>COUNTIF(N68:CM68,"&gt;"&amp;27)</f>
        <v>3</v>
      </c>
      <c r="L68" s="68"/>
      <c r="M68" s="77"/>
      <c r="N68" s="71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>
        <v>16</v>
      </c>
      <c r="AI68" s="40"/>
      <c r="AJ68" s="40"/>
      <c r="AK68" s="40"/>
      <c r="AL68" s="40"/>
      <c r="AM68" s="40"/>
      <c r="AN68" s="40"/>
      <c r="AO68" s="40"/>
      <c r="AP68" s="40"/>
      <c r="AQ68" s="40"/>
      <c r="AR68" s="40">
        <v>28</v>
      </c>
      <c r="AS68" s="40">
        <v>80</v>
      </c>
      <c r="AT68" s="40"/>
      <c r="AU68" s="40"/>
      <c r="AV68" s="40"/>
      <c r="AW68" s="40">
        <v>70</v>
      </c>
      <c r="AX68" s="40"/>
      <c r="AY68" s="40"/>
      <c r="AZ68" s="40"/>
      <c r="BA68" s="40"/>
      <c r="BB68" s="40"/>
      <c r="BC68" s="40"/>
      <c r="BD68" s="85"/>
      <c r="BE68" s="85"/>
      <c r="BF68" s="85"/>
      <c r="BG68" s="85"/>
      <c r="BH68" s="85"/>
      <c r="BI68" s="85"/>
      <c r="BJ68" s="93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32">
        <f>SUM(N68:CM68)</f>
        <v>194</v>
      </c>
      <c r="CO68" s="14">
        <f>N68*$N$158+O68*$O$158+P68*$P$158+Q68*$Q$158+R68*$R$158+S68*$S$158+T68*$T$158+U68*$U$158+V68*$V$158+W68*$W$158+X68*$X$158+Y68*$Y$158+Z68*$Z$159+AA68*$AA$158+AB68*$AB$158+AC68*$AC$158+AD68*$AD$158+AE68*$AE$158+AF68*$AF$158+AG68*$AG$158+AH68*$AH$158+AI68*$AI$158+AJ68*$AJ$158+AK68*$AK$158+AL68*$AL$158+AM68*$AM$158+AN68*$AN$158+AO68*$AO$158+AP68*$AP$158+AQ68*$AQ$158+AR68*$AR$158+AS68*$AS$158+AT68*$AT$158+AU68*$AU$158+AV68*$AV$158+AW68*$AW$158+AX68*$AX$158+AY68*$AY$158+AZ68*$AZ$158+BA68*$BA$158+BB68*$BB$158+BC68*$BC$158+BD68*$BD$158+BE68*$BE$158+BF68*$BF$158+BG68*$BG$158+BH68*$BH$158+BI68*$BI$158+BJ68*$BJ$158+BK68*$BK$158+BL68*$BL$158+BM68*$BM$158+BN68*$BN$158+BO68*$BO$158+BP68*$BP$158+BQ68*$BQ$158+BR68*$BR$158+BS68*$BS$158+BT68*$BT$158+BU68*$BU$158+BV68*$BV$158+BW68*$BW$158+BX68*$BX$158+BY68*$BY$158+BZ68*$BZ$158+CA68*$CA$158+CB68*$CB$158+CC68*$CC$158+CD68*$CD$158+CE68*$CE$158+CF68*$CF$158+CG68*$CG$158+$CH$158*CH68+CI68*$CI$158+CJ68*$CJ$158+CK68*$CK$158+CL68*$CL$158+CM68*$CM$158</f>
        <v>1.7038802086852169</v>
      </c>
      <c r="CP68" s="10">
        <f>O68+T68+X68+Z68+AE68+AG68+AK68+AM68+AQ68+AS68+AW68+AZ68+BC68+BE68+BI68+BK68+BO68+BQ68+BU68+BW68+CA68+CC68+CG68+CI68+CM68</f>
        <v>150</v>
      </c>
      <c r="CQ68" s="10">
        <f>S68+U68+AB68+AH68+AN68+AT68+AY68+BF68+BL68+BR68+BX68+CD68+CJ68</f>
        <v>16</v>
      </c>
      <c r="CR68" s="10">
        <f>Q68+W68+AC68+AI68+AO68+AU68+BG68+BS68+CE68</f>
        <v>0</v>
      </c>
      <c r="CS68" s="58">
        <f>N68+P68+R68+V68+Y68+AA68+AD68+AF68+AJ68+AL68+AP68+AR68+AV68+AX68+BB68+BD68+BH68+BJ68+BN68+BP68+BT68+BV68+BZ68+CF68+CL68</f>
        <v>28</v>
      </c>
      <c r="CT68" s="10">
        <f>BA68+BM68+BY68+CK68</f>
        <v>0</v>
      </c>
      <c r="CU68" s="10">
        <f>CB68+CH68</f>
        <v>0</v>
      </c>
      <c r="CW68" s="33">
        <f>COUNT(N68:CM68)</f>
        <v>4</v>
      </c>
      <c r="CX68" s="61">
        <v>2</v>
      </c>
      <c r="CY68" s="61">
        <v>0</v>
      </c>
      <c r="CZ68" s="63">
        <f>CN68/CW68</f>
        <v>48.5</v>
      </c>
    </row>
    <row r="69" spans="1:104" ht="23.25" thickBot="1" x14ac:dyDescent="0.5">
      <c r="A69" s="35">
        <f>RANK(CO69,$CO$4:$CO$153)</f>
        <v>66</v>
      </c>
      <c r="B69" s="11" t="s">
        <v>305</v>
      </c>
      <c r="C69" s="11"/>
      <c r="D69" s="24">
        <f>COUNTIF(N69:CM69,"="&amp;80)</f>
        <v>0</v>
      </c>
      <c r="E69" s="24">
        <v>0</v>
      </c>
      <c r="F69" s="24">
        <f>COUNTIF(BW69:CM69,"="&amp;80)</f>
        <v>0</v>
      </c>
      <c r="G69" s="27"/>
      <c r="H69" s="83">
        <f>COUNTIF(N69:CM69,"="&amp;70)</f>
        <v>0</v>
      </c>
      <c r="I69" s="83">
        <f>COUNTIF(N69:CM69,"&gt;"&amp;59)</f>
        <v>0</v>
      </c>
      <c r="J69" s="84">
        <f>COUNTIF(N69:CM69,"&gt;"&amp;49)</f>
        <v>0</v>
      </c>
      <c r="K69" s="117">
        <f>COUNTIF(N69:CM69,"&gt;"&amp;27)</f>
        <v>0</v>
      </c>
      <c r="L69" s="68">
        <v>1</v>
      </c>
      <c r="M69" s="77"/>
      <c r="N69" s="71"/>
      <c r="O69" s="53"/>
      <c r="P69" s="40"/>
      <c r="Q69" s="53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85"/>
      <c r="BE69" s="85"/>
      <c r="BF69" s="85"/>
      <c r="BG69" s="85"/>
      <c r="BH69" s="85"/>
      <c r="BI69" s="85"/>
      <c r="BJ69" s="93"/>
      <c r="BK69" s="85"/>
      <c r="BL69" s="85"/>
      <c r="BM69" s="85"/>
      <c r="BN69" s="85"/>
      <c r="BO69" s="85"/>
      <c r="BP69" s="85"/>
      <c r="BQ69" s="85">
        <v>8</v>
      </c>
      <c r="BR69" s="85">
        <v>7</v>
      </c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32">
        <f>SUM(N69:CM69)</f>
        <v>15</v>
      </c>
      <c r="CO69" s="14">
        <f>N69*$N$158+O69*$O$158+P69*$P$158+Q69*$Q$158+R69*$R$158+S69*$S$158+T69*$T$158+U69*$U$158+V69*$V$158+W69*$W$158+X69*$X$158+Y69*$Y$158+Z69*$Z$159+AA69*$AA$158+AB69*$AB$158+AC69*$AC$158+AD69*$AD$158+AE69*$AE$158+AF69*$AF$158+AG69*$AG$158+AH69*$AH$158+AI69*$AI$158+AJ69*$AJ$158+AK69*$AK$158+AL69*$AL$158+AM69*$AM$158+AN69*$AN$158+AO69*$AO$158+AP69*$AP$158+AQ69*$AQ$158+AR69*$AR$158+AS69*$AS$158+AT69*$AT$158+AU69*$AU$158+AV69*$AV$158+AW69*$AW$158+AX69*$AX$158+AY69*$AY$158+AZ69*$AZ$158+BA69*$BA$158+BB69*$BB$158+BC69*$BC$158+BD69*$BD$158+BE69*$BE$158+BF69*$BF$158+BG69*$BG$158+BH69*$BH$158+BI69*$BI$158+BJ69*$BJ$158+BK69*$BK$158+BL69*$BL$158+BM69*$BM$158+BN69*$BN$158+BO69*$BO$158+BP69*$BP$158+BQ69*$BQ$158+BR69*$BR$158+BS69*$BS$158+BT69*$BT$158+BU69*$BU$158+BV69*$BV$158+BW69*$BW$158+BX69*$BX$158+BY69*$BY$158+BZ69*$BZ$158+CA69*$CA$158+CB69*$CB$158+CC69*$CC$158+CD69*$CD$158+CE69*$CE$158+CF69*$CF$158+CG69*$CG$158+$CH$158*CH69+CI69*$CI$158+CJ69*$CJ$158+CK69*$CK$158+CL69*$CL$158+CM69*$CM$158</f>
        <v>1.5537496456674766</v>
      </c>
      <c r="CP69" s="10">
        <f>O69+T69+X69+Z69+AE69+AG69+AK69+AM69+AQ69+AS69+AW69+AZ69+BC69+BE69+BI69+BK69+BO69+BQ69+BU69+BW69+CA69+CC69+CG69+CI69+CM69</f>
        <v>8</v>
      </c>
      <c r="CQ69" s="10">
        <f>S69+U69+AB69+AH69+AN69+AT69+AY69+BF69+BL69+BR69+BX69+CD69+CJ69</f>
        <v>7</v>
      </c>
      <c r="CR69" s="10">
        <f>Q69+W69+AC69+AI69+AO69+AU69+BG69+BS69+CE69</f>
        <v>0</v>
      </c>
      <c r="CS69" s="58">
        <f>N69+P69+R69+V69+Y69+AA69+AD69+AF69+AJ69+AL69+AP69+AR69+AV69+AX69+BB69+BD69+BH69+BJ69+BN69+BP69+BT69+BV69+BZ69+CF69+CL69</f>
        <v>0</v>
      </c>
      <c r="CT69" s="10">
        <f>BA69+BM69+BY69+CK69</f>
        <v>0</v>
      </c>
      <c r="CU69" s="10">
        <f>CB69+CH69</f>
        <v>0</v>
      </c>
      <c r="CW69" s="33">
        <f>COUNT(N69:CM69)</f>
        <v>2</v>
      </c>
      <c r="CX69" s="61">
        <v>2</v>
      </c>
      <c r="CY69" s="61">
        <v>0</v>
      </c>
      <c r="CZ69" s="63">
        <f>CN69/CW69</f>
        <v>7.5</v>
      </c>
    </row>
    <row r="70" spans="1:104" ht="23.25" thickBot="1" x14ac:dyDescent="0.5">
      <c r="A70" s="35">
        <f>RANK(CO70,$CO$4:$CO$153)</f>
        <v>67</v>
      </c>
      <c r="B70" s="11" t="s">
        <v>306</v>
      </c>
      <c r="C70" s="11"/>
      <c r="D70" s="24">
        <f>COUNTIF(N70:CM70,"="&amp;80)</f>
        <v>0</v>
      </c>
      <c r="E70" s="24">
        <v>0</v>
      </c>
      <c r="F70" s="24">
        <f>COUNTIF(BW70:CM70,"="&amp;80)</f>
        <v>0</v>
      </c>
      <c r="G70" s="27"/>
      <c r="H70" s="83">
        <f>COUNTIF(N70:CM70,"="&amp;70)</f>
        <v>0</v>
      </c>
      <c r="I70" s="83">
        <f>COUNTIF(N70:CM70,"&gt;"&amp;59)</f>
        <v>0</v>
      </c>
      <c r="J70" s="84">
        <f>COUNTIF(N70:CM70,"&gt;"&amp;49)</f>
        <v>2</v>
      </c>
      <c r="K70" s="117">
        <f>COUNTIF(N70:CM70,"&gt;"&amp;27)</f>
        <v>5</v>
      </c>
      <c r="L70" s="68"/>
      <c r="M70" s="77"/>
      <c r="N70" s="71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>
        <v>14</v>
      </c>
      <c r="AI70" s="40">
        <v>50</v>
      </c>
      <c r="AJ70" s="40"/>
      <c r="AK70" s="40">
        <v>45</v>
      </c>
      <c r="AL70" s="40">
        <v>40</v>
      </c>
      <c r="AM70" s="40"/>
      <c r="AN70" s="40">
        <v>50</v>
      </c>
      <c r="AO70" s="40"/>
      <c r="AP70" s="40"/>
      <c r="AQ70" s="40"/>
      <c r="AR70" s="40">
        <v>11</v>
      </c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86">
        <v>28</v>
      </c>
      <c r="BE70" s="40"/>
      <c r="BF70" s="40"/>
      <c r="BG70" s="40"/>
      <c r="BH70" s="40"/>
      <c r="BI70" s="40"/>
      <c r="BJ70" s="71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32">
        <f>SUM(N70:CM70)</f>
        <v>238</v>
      </c>
      <c r="CO70" s="14">
        <f>N70*$N$158+O70*$O$158+P70*$P$158+Q70*$Q$158+R70*$R$158+S70*$S$158+T70*$T$158+U70*$U$158+V70*$V$158+W70*$W$158+X70*$X$158+Y70*$Y$158+Z70*$Z$159+AA70*$AA$158+AB70*$AB$158+AC70*$AC$158+AD70*$AD$158+AE70*$AE$158+AF70*$AF$158+AG70*$AG$158+AH70*$AH$158+AI70*$AI$158+AJ70*$AJ$158+AK70*$AK$158+AL70*$AL$158+AM70*$AM$158+AN70*$AN$158+AO70*$AO$158+AP70*$AP$158+AQ70*$AQ$158+AR70*$AR$158+AS70*$AS$158+AT70*$AT$158+AU70*$AU$158+AV70*$AV$158+AW70*$AW$158+AX70*$AX$158+AY70*$AY$158+AZ70*$AZ$158+BA70*$BA$158+BB70*$BB$158+BC70*$BC$158+BD70*$BD$158+BE70*$BE$158+BF70*$BF$158+BG70*$BG$158+BH70*$BH$158+BI70*$BI$158+BJ70*$BJ$158+BK70*$BK$158+BL70*$BL$158+BM70*$BM$158+BN70*$BN$158+BO70*$BO$158+BP70*$BP$158+BQ70*$BQ$158+BR70*$BR$158+BS70*$BS$158+BT70*$BT$158+BU70*$BU$158+BV70*$BV$158+BW70*$BW$158+BX70*$BX$158+BY70*$BY$158+BZ70*$BZ$158+CA70*$CA$158+CB70*$CB$158+CC70*$CC$158+CD70*$CD$158+CE70*$CE$158+CF70*$CF$158+CG70*$CG$158+$CH$158*CH70+CI70*$CI$158+CJ70*$CJ$158+CK70*$CK$158+CL70*$CL$158+CM70*$CM$158</f>
        <v>1.4844731606402366</v>
      </c>
      <c r="CP70" s="10">
        <f>O70+T70+X70+Z70+AE70+AG70+AK70+AM70+AQ70+AS70+AW70+AZ70+BC70+BE70+BI70+BK70+BO70+BQ70+BU70+BW70+CA70+CC70+CG70+CI70+CM70</f>
        <v>45</v>
      </c>
      <c r="CQ70" s="10">
        <f>S70+U70+AB70+AH70+AN70+AT70+AY70+BF70+BL70+BR70+BX70+CD70+CJ70</f>
        <v>64</v>
      </c>
      <c r="CR70" s="10">
        <f>Q70+W70+AC70+AI70+AO70+AU70+BG70+BS70+CE70</f>
        <v>50</v>
      </c>
      <c r="CS70" s="58">
        <f>N70+P70+R70+V70+Y70+AA70+AD70+AF70+AJ70+AL70+AP70+AR70+AV70+AX70+BB70+BD70+BH70+BJ70+BN70+BP70+BT70+BV70+BZ70+CF70+CL70</f>
        <v>79</v>
      </c>
      <c r="CT70" s="10">
        <f>BA70+BM70+BY70+CK70</f>
        <v>0</v>
      </c>
      <c r="CU70" s="10">
        <f>CB70+CH70</f>
        <v>0</v>
      </c>
      <c r="CW70" s="33">
        <f>COUNT(N70:CM70)</f>
        <v>7</v>
      </c>
      <c r="CX70" s="61">
        <v>2</v>
      </c>
      <c r="CY70" s="61">
        <v>0</v>
      </c>
      <c r="CZ70" s="63">
        <f>CN70/CW70</f>
        <v>34</v>
      </c>
    </row>
    <row r="71" spans="1:104" ht="23.25" thickBot="1" x14ac:dyDescent="0.5">
      <c r="A71" s="35">
        <f>RANK(CO71,$CO$4:$CO$153)</f>
        <v>68</v>
      </c>
      <c r="B71" s="11" t="s">
        <v>307</v>
      </c>
      <c r="C71" s="11"/>
      <c r="D71" s="24">
        <f>COUNTIF(N71:CM71,"="&amp;80)</f>
        <v>1</v>
      </c>
      <c r="E71" s="24">
        <v>0</v>
      </c>
      <c r="F71" s="24">
        <f>COUNTIF(BW71:CM71,"="&amp;80)</f>
        <v>0</v>
      </c>
      <c r="G71" s="27">
        <v>1</v>
      </c>
      <c r="H71" s="83">
        <f>COUNTIF(N71:CM71,"="&amp;70)</f>
        <v>0</v>
      </c>
      <c r="I71" s="83">
        <f>COUNTIF(N71:CM71,"&gt;"&amp;59)</f>
        <v>2</v>
      </c>
      <c r="J71" s="84">
        <f>COUNTIF(N71:CM71,"&gt;"&amp;49)</f>
        <v>3</v>
      </c>
      <c r="K71" s="117">
        <f>COUNTIF(N71:CM71,"&gt;"&amp;27)</f>
        <v>4</v>
      </c>
      <c r="L71" s="68">
        <v>1</v>
      </c>
      <c r="M71" s="77"/>
      <c r="N71" s="71"/>
      <c r="O71" s="40">
        <v>80</v>
      </c>
      <c r="P71" s="40"/>
      <c r="Q71" s="40"/>
      <c r="R71" s="40"/>
      <c r="S71" s="40">
        <v>20</v>
      </c>
      <c r="T71" s="40"/>
      <c r="U71" s="40">
        <v>16</v>
      </c>
      <c r="V71" s="40"/>
      <c r="W71" s="40">
        <v>55</v>
      </c>
      <c r="X71" s="40"/>
      <c r="Y71" s="40">
        <v>32</v>
      </c>
      <c r="Z71" s="40">
        <v>13</v>
      </c>
      <c r="AA71" s="40">
        <v>20</v>
      </c>
      <c r="AB71" s="40"/>
      <c r="AC71" s="40">
        <v>20</v>
      </c>
      <c r="AD71" s="40"/>
      <c r="AE71" s="40"/>
      <c r="AF71" s="40"/>
      <c r="AG71" s="40">
        <v>10</v>
      </c>
      <c r="AH71" s="40">
        <v>9</v>
      </c>
      <c r="AI71" s="40">
        <v>60</v>
      </c>
      <c r="AJ71" s="40"/>
      <c r="AK71" s="40"/>
      <c r="AL71" s="40"/>
      <c r="AM71" s="40"/>
      <c r="AN71" s="40"/>
      <c r="AO71" s="40"/>
      <c r="AP71" s="40"/>
      <c r="AQ71" s="40"/>
      <c r="AR71" s="40">
        <v>15</v>
      </c>
      <c r="AS71" s="40"/>
      <c r="AT71" s="40"/>
      <c r="AU71" s="40">
        <v>18</v>
      </c>
      <c r="AV71" s="40"/>
      <c r="AW71" s="40"/>
      <c r="AX71" s="40"/>
      <c r="AY71" s="40"/>
      <c r="AZ71" s="53">
        <v>0</v>
      </c>
      <c r="BA71" s="40">
        <v>13</v>
      </c>
      <c r="BB71" s="40">
        <v>2</v>
      </c>
      <c r="BC71" s="40"/>
      <c r="BD71" s="40"/>
      <c r="BE71" s="40"/>
      <c r="BF71" s="40"/>
      <c r="BG71" s="86">
        <v>14</v>
      </c>
      <c r="BH71" s="40"/>
      <c r="BI71" s="40"/>
      <c r="BJ71" s="71">
        <v>1</v>
      </c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32">
        <f>SUM(N71:CM71)</f>
        <v>398</v>
      </c>
      <c r="CO71" s="14">
        <f>N71*$N$158+O71*$O$158+P71*$P$158+Q71*$Q$158+R71*$R$158+S71*$S$158+T71*$T$158+U71*$U$158+V71*$V$158+W71*$W$158+X71*$X$158+Y71*$Y$158+Z71*$Z$159+AA71*$AA$158+AB71*$AB$158+AC71*$AC$158+AD71*$AD$158+AE71*$AE$158+AF71*$AF$158+AG71*$AG$158+AH71*$AH$158+AI71*$AI$158+AJ71*$AJ$158+AK71*$AK$158+AL71*$AL$158+AM71*$AM$158+AN71*$AN$158+AO71*$AO$158+AP71*$AP$158+AQ71*$AQ$158+AR71*$AR$158+AS71*$AS$158+AT71*$AT$158+AU71*$AU$158+AV71*$AV$158+AW71*$AW$158+AX71*$AX$158+AY71*$AY$158+AZ71*$AZ$158+BA71*$BA$158+BB71*$BB$158+BC71*$BC$158+BD71*$BD$158+BE71*$BE$158+BF71*$BF$158+BG71*$BG$158+BH71*$BH$158+BI71*$BI$158+BJ71*$BJ$158+BK71*$BK$158+BL71*$BL$158+BM71*$BM$158+BN71*$BN$158+BO71*$BO$158+BP71*$BP$158+BQ71*$BQ$158+BR71*$BR$158+BS71*$BS$158+BT71*$BT$158+BU71*$BU$158+BV71*$BV$158+BW71*$BW$158+BX71*$BX$158+BY71*$BY$158+BZ71*$BZ$158+CA71*$CA$158+CB71*$CB$158+CC71*$CC$158+CD71*$CD$158+CE71*$CE$158+CF71*$CF$158+CG71*$CG$158+$CH$158*CH71+CI71*$CI$158+CJ71*$CJ$158+CK71*$CK$158+CL71*$CL$158+CM71*$CM$158</f>
        <v>1.4675150602157156</v>
      </c>
      <c r="CP71" s="10">
        <f>O71+T71+X71+Z71+AE71+AG71+AK71+AM71+AQ71+AS71+AW71+AZ71+BC71+BE71+BI71+BK71+BO71+BQ71+BU71+BW71+CA71+CC71+CG71+CI71+CM71</f>
        <v>103</v>
      </c>
      <c r="CQ71" s="10">
        <f>S71+U71+AB71+AH71+AN71+AT71+AY71+BF71+BL71+BR71+BX71+CD71+CJ71</f>
        <v>45</v>
      </c>
      <c r="CR71" s="10">
        <f>Q71+W71+AC71+AI71+AO71+AU71+BG71+BS71+CE71</f>
        <v>167</v>
      </c>
      <c r="CS71" s="58">
        <f>N71+P71+R71+V71+Y71+AA71+AD71+AF71+AJ71+AL71+AP71+AR71+AV71+AX71+BB71+BD71+BH71+BJ71+BN71+BP71+BT71+BV71+BZ71+CF71+CL71</f>
        <v>70</v>
      </c>
      <c r="CT71" s="10">
        <f>BA71+BM71+BY71+CK71</f>
        <v>13</v>
      </c>
      <c r="CU71" s="10">
        <f>CB71+CH71</f>
        <v>0</v>
      </c>
      <c r="CW71" s="33">
        <f>COUNT(N71:CM71)</f>
        <v>18</v>
      </c>
      <c r="CX71" s="61">
        <v>3</v>
      </c>
      <c r="CY71" s="61">
        <v>0</v>
      </c>
      <c r="CZ71" s="63">
        <f>CN71/CW71</f>
        <v>22.111111111111111</v>
      </c>
    </row>
    <row r="72" spans="1:104" ht="23.25" thickBot="1" x14ac:dyDescent="0.5">
      <c r="A72" s="35">
        <f>RANK(CO72,$CO$4:$CO$153)</f>
        <v>69</v>
      </c>
      <c r="B72" s="11" t="s">
        <v>308</v>
      </c>
      <c r="C72" s="11"/>
      <c r="D72" s="24">
        <f>COUNTIF(N72:CM72,"="&amp;80)</f>
        <v>0</v>
      </c>
      <c r="E72" s="24">
        <v>0</v>
      </c>
      <c r="F72" s="24">
        <f>COUNTIF(BW72:CM72,"="&amp;80)</f>
        <v>0</v>
      </c>
      <c r="G72" s="27"/>
      <c r="H72" s="83">
        <f>COUNTIF(N72:CM72,"="&amp;70)</f>
        <v>1</v>
      </c>
      <c r="I72" s="83">
        <f>COUNTIF(N72:CM72,"&gt;"&amp;59)</f>
        <v>1</v>
      </c>
      <c r="J72" s="84">
        <f>COUNTIF(N72:CM72,"&gt;"&amp;49)</f>
        <v>1</v>
      </c>
      <c r="K72" s="117">
        <f>COUNTIF(N72:CM72,"&gt;"&amp;27)</f>
        <v>1</v>
      </c>
      <c r="L72" s="68"/>
      <c r="M72" s="77"/>
      <c r="N72" s="71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>
        <v>70</v>
      </c>
      <c r="BA72" s="40"/>
      <c r="BB72" s="40">
        <v>13</v>
      </c>
      <c r="BC72" s="40"/>
      <c r="BD72" s="85"/>
      <c r="BE72" s="85"/>
      <c r="BF72" s="85"/>
      <c r="BG72" s="85"/>
      <c r="BH72" s="85"/>
      <c r="BI72" s="85"/>
      <c r="BJ72" s="93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32">
        <f>SUM(N72:CM72)</f>
        <v>83</v>
      </c>
      <c r="CO72" s="14">
        <f>N72*$N$158+O72*$O$158+P72*$P$158+Q72*$Q$158+R72*$R$158+S72*$S$158+T72*$T$158+U72*$U$158+V72*$V$158+W72*$W$158+X72*$X$158+Y72*$Y$158+Z72*$Z$159+AA72*$AA$158+AB72*$AB$158+AC72*$AC$158+AD72*$AD$158+AE72*$AE$158+AF72*$AF$158+AG72*$AG$158+AH72*$AH$158+AI72*$AI$158+AJ72*$AJ$158+AK72*$AK$158+AL72*$AL$158+AM72*$AM$158+AN72*$AN$158+AO72*$AO$158+AP72*$AP$158+AQ72*$AQ$158+AR72*$AR$158+AS72*$AS$158+AT72*$AT$158+AU72*$AU$158+AV72*$AV$158+AW72*$AW$158+AX72*$AX$158+AY72*$AY$158+AZ72*$AZ$158+BA72*$BA$158+BB72*$BB$158+BC72*$BC$158+BD72*$BD$158+BE72*$BE$158+BF72*$BF$158+BG72*$BG$158+BH72*$BH$158+BI72*$BI$158+BJ72*$BJ$158+BK72*$BK$158+BL72*$BL$158+BM72*$BM$158+BN72*$BN$158+BO72*$BO$158+BP72*$BP$158+BQ72*$BQ$158+BR72*$BR$158+BS72*$BS$158+BT72*$BT$158+BU72*$BU$158+BV72*$BV$158+BW72*$BW$158+BX72*$BX$158+BY72*$BY$158+BZ72*$BZ$158+CA72*$CA$158+CB72*$CB$158+CC72*$CC$158+CD72*$CD$158+CE72*$CE$158+CF72*$CF$158+CG72*$CG$158+$CH$158*CH72+CI72*$CI$158+CJ72*$CJ$158+CK72*$CK$158+CL72*$CL$158+CM72*$CM$158</f>
        <v>1.4132065034540358</v>
      </c>
      <c r="CP72" s="10">
        <f>O72+T72+X72+Z72+AE72+AG72+AK72+AM72+AQ72+AS72+AW72+AZ72+BC72+BE72+BI72+BK72+BO72+BQ72+BU72+BW72+CA72+CC72+CG72+CI72+CM72</f>
        <v>70</v>
      </c>
      <c r="CQ72" s="10">
        <f>S72+U72+AB72+AH72+AN72+AT72+AY72+BF72+BL72+BR72+BX72+CD72+CJ72</f>
        <v>0</v>
      </c>
      <c r="CR72" s="10">
        <f>Q72+W72+AC72+AI72+AO72+AU72+BG72+BS72+CE72</f>
        <v>0</v>
      </c>
      <c r="CS72" s="58">
        <f>N72+P72+R72+V72+Y72+AA72+AD72+AF72+AJ72+AL72+AP72+AR72+AV72+AX72+BB72+BD72+BH72+BJ72+BN72+BP72+BT72+BV72+BZ72+CF72+CL72</f>
        <v>13</v>
      </c>
      <c r="CT72" s="10">
        <f>BA72+BM72+BY72+CK72</f>
        <v>0</v>
      </c>
      <c r="CU72" s="10">
        <f>CB72+CH72</f>
        <v>0</v>
      </c>
      <c r="CW72" s="33">
        <f>COUNT(N72:CM72)</f>
        <v>2</v>
      </c>
      <c r="CX72" s="61">
        <v>1</v>
      </c>
      <c r="CY72" s="61">
        <v>0</v>
      </c>
      <c r="CZ72" s="63">
        <f>CN72/CW72</f>
        <v>41.5</v>
      </c>
    </row>
    <row r="73" spans="1:104" ht="23.25" thickBot="1" x14ac:dyDescent="0.5">
      <c r="A73" s="35">
        <f>RANK(CO73,$CO$4:$CO$153)</f>
        <v>70</v>
      </c>
      <c r="B73" s="11" t="s">
        <v>309</v>
      </c>
      <c r="C73" s="11"/>
      <c r="D73" s="24">
        <f>COUNTIF(N73:CM73,"="&amp;80)</f>
        <v>0</v>
      </c>
      <c r="E73" s="24">
        <v>0</v>
      </c>
      <c r="F73" s="24">
        <f>COUNTIF(BW73:CM73,"="&amp;80)</f>
        <v>0</v>
      </c>
      <c r="G73" s="27"/>
      <c r="H73" s="83">
        <f>COUNTIF(N73:CM73,"="&amp;70)</f>
        <v>0</v>
      </c>
      <c r="I73" s="83">
        <f>COUNTIF(N73:CM73,"&gt;"&amp;59)</f>
        <v>0</v>
      </c>
      <c r="J73" s="84">
        <f>COUNTIF(N73:CM73,"&gt;"&amp;49)</f>
        <v>0</v>
      </c>
      <c r="K73" s="117">
        <f>COUNTIF(N73:CM73,"&gt;"&amp;27)</f>
        <v>1</v>
      </c>
      <c r="L73" s="68">
        <v>1</v>
      </c>
      <c r="M73" s="77"/>
      <c r="N73" s="71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53">
        <v>0</v>
      </c>
      <c r="AT73" s="40">
        <v>7</v>
      </c>
      <c r="AU73" s="40"/>
      <c r="AV73" s="40"/>
      <c r="AW73" s="40">
        <v>6</v>
      </c>
      <c r="AX73" s="40"/>
      <c r="AY73" s="40"/>
      <c r="AZ73" s="40">
        <v>36</v>
      </c>
      <c r="BA73" s="40"/>
      <c r="BB73" s="53">
        <v>0</v>
      </c>
      <c r="BC73" s="40"/>
      <c r="BD73" s="40"/>
      <c r="BE73" s="40"/>
      <c r="BF73" s="40"/>
      <c r="BG73" s="40"/>
      <c r="BH73" s="40"/>
      <c r="BI73" s="86">
        <v>16</v>
      </c>
      <c r="BJ73" s="98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32">
        <f>SUM(N73:CM73)</f>
        <v>65</v>
      </c>
      <c r="CO73" s="14">
        <f>N73*$N$158+O73*$O$158+P73*$P$158+Q73*$Q$158+R73*$R$158+S73*$S$158+T73*$T$158+U73*$U$158+V73*$V$158+W73*$W$158+X73*$X$158+Y73*$Y$158+Z73*$Z$159+AA73*$AA$158+AB73*$AB$158+AC73*$AC$158+AD73*$AD$158+AE73*$AE$158+AF73*$AF$158+AG73*$AG$158+AH73*$AH$158+AI73*$AI$158+AJ73*$AJ$158+AK73*$AK$158+AL73*$AL$158+AM73*$AM$158+AN73*$AN$158+AO73*$AO$158+AP73*$AP$158+AQ73*$AQ$158+AR73*$AR$158+AS73*$AS$158+AT73*$AT$158+AU73*$AU$158+AV73*$AV$158+AW73*$AW$158+AX73*$AX$158+AY73*$AY$158+AZ73*$AZ$158+BA73*$BA$158+BB73*$BB$158+BC73*$BC$158+BD73*$BD$158+BE73*$BE$158+BF73*$BF$158+BG73*$BG$158+BH73*$BH$158+BI73*$BI$158+BJ73*$BJ$158+BK73*$BK$158+BL73*$BL$158+BM73*$BM$158+BN73*$BN$158+BO73*$BO$158+BP73*$BP$158+BQ73*$BQ$158+BR73*$BR$158+BS73*$BS$158+BT73*$BT$158+BU73*$BU$158+BV73*$BV$158+BW73*$BW$158+BX73*$BX$158+BY73*$BY$158+BZ73*$BZ$158+CA73*$CA$158+CB73*$CB$158+CC73*$CC$158+CD73*$CD$158+CE73*$CE$158+CF73*$CF$158+CG73*$CG$158+$CH$158*CH73+CI73*$CI$158+CJ73*$CJ$158+CK73*$CK$158+CL73*$CL$158+CM73*$CM$158</f>
        <v>1.4024246861328304</v>
      </c>
      <c r="CP73" s="10">
        <f>O73+T73+X73+Z73+AE73+AG73+AK73+AM73+AQ73+AS73+AW73+AZ73+BC73+BE73+BI73+BK73+BO73+BQ73+BU73+BW73+CA73+CC73+CG73+CI73+CM73</f>
        <v>58</v>
      </c>
      <c r="CQ73" s="10">
        <f>S73+U73+AB73+AH73+AN73+AT73+AY73+BF73+BL73+BR73+BX73+CD73+CJ73</f>
        <v>7</v>
      </c>
      <c r="CR73" s="10">
        <f>Q73+W73+AC73+AI73+AO73+AU73+BG73+BS73+CE73</f>
        <v>0</v>
      </c>
      <c r="CS73" s="58">
        <f>N73+P73+R73+V73+Y73+AA73+AD73+AF73+AJ73+AL73+AP73+AR73+AV73+AX73+BB73+BD73+BH73+BJ73+BN73+BP73+BT73+BV73+BZ73+CF73+CL73</f>
        <v>0</v>
      </c>
      <c r="CT73" s="10">
        <f>BA73+BM73+BY73+CK73</f>
        <v>0</v>
      </c>
      <c r="CU73" s="10">
        <f>CB73+CH73</f>
        <v>0</v>
      </c>
      <c r="CW73" s="33">
        <f>COUNT(N73:CM73)</f>
        <v>6</v>
      </c>
      <c r="CX73" s="61">
        <v>2</v>
      </c>
      <c r="CY73" s="61">
        <v>0</v>
      </c>
      <c r="CZ73" s="63">
        <f>CN73/CW73</f>
        <v>10.833333333333334</v>
      </c>
    </row>
    <row r="74" spans="1:104" ht="23.25" thickBot="1" x14ac:dyDescent="0.5">
      <c r="A74" s="35">
        <f>RANK(CO74,$CO$4:$CO$153)</f>
        <v>71</v>
      </c>
      <c r="B74" s="11" t="s">
        <v>310</v>
      </c>
      <c r="C74" s="11"/>
      <c r="D74" s="24">
        <f>COUNTIF(N74:CM74,"="&amp;80)</f>
        <v>0</v>
      </c>
      <c r="E74" s="24">
        <v>0</v>
      </c>
      <c r="F74" s="24">
        <f>COUNTIF(BW74:CM74,"="&amp;80)</f>
        <v>0</v>
      </c>
      <c r="G74" s="27"/>
      <c r="H74" s="83">
        <f>COUNTIF(N74:CM74,"="&amp;70)</f>
        <v>0</v>
      </c>
      <c r="I74" s="83">
        <f>COUNTIF(N74:CM74,"&gt;"&amp;59)</f>
        <v>0</v>
      </c>
      <c r="J74" s="84">
        <f>COUNTIF(N74:CM74,"&gt;"&amp;49)</f>
        <v>0</v>
      </c>
      <c r="K74" s="117">
        <f>COUNTIF(N74:CM74,"&gt;"&amp;27)</f>
        <v>0</v>
      </c>
      <c r="L74" s="68"/>
      <c r="M74" s="77"/>
      <c r="N74" s="71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86">
        <v>13</v>
      </c>
      <c r="BG74" s="40"/>
      <c r="BH74" s="86">
        <v>11</v>
      </c>
      <c r="BI74" s="40"/>
      <c r="BJ74" s="71"/>
      <c r="BK74" s="88">
        <v>0</v>
      </c>
      <c r="BL74" s="40"/>
      <c r="BM74" s="40"/>
      <c r="BN74" s="40"/>
      <c r="BO74" s="40"/>
      <c r="BP74" s="40"/>
      <c r="BQ74" s="40"/>
      <c r="BR74" s="40"/>
      <c r="BS74" s="40"/>
      <c r="BT74" s="40"/>
      <c r="BU74" s="85"/>
      <c r="BV74" s="85"/>
      <c r="BW74" s="85"/>
      <c r="BX74" s="85"/>
      <c r="BY74" s="85"/>
      <c r="BZ74" s="85"/>
      <c r="CA74" s="85">
        <v>2</v>
      </c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32">
        <f>SUM(N74:CM74)</f>
        <v>26</v>
      </c>
      <c r="CO74" s="14">
        <f>N74*$N$158+O74*$O$158+P74*$P$158+Q74*$Q$158+R74*$R$158+S74*$S$158+T74*$T$158+U74*$U$158+V74*$V$158+W74*$W$158+X74*$X$158+Y74*$Y$158+Z74*$Z$159+AA74*$AA$158+AB74*$AB$158+AC74*$AC$158+AD74*$AD$158+AE74*$AE$158+AF74*$AF$158+AG74*$AG$158+AH74*$AH$158+AI74*$AI$158+AJ74*$AJ$158+AK74*$AK$158+AL74*$AL$158+AM74*$AM$158+AN74*$AN$158+AO74*$AO$158+AP74*$AP$158+AQ74*$AQ$158+AR74*$AR$158+AS74*$AS$158+AT74*$AT$158+AU74*$AU$158+AV74*$AV$158+AW74*$AW$158+AX74*$AX$158+AY74*$AY$158+AZ74*$AZ$158+BA74*$BA$158+BB74*$BB$158+BC74*$BC$158+BD74*$BD$158+BE74*$BE$158+BF74*$BF$158+BG74*$BG$158+BH74*$BH$158+BI74*$BI$158+BJ74*$BJ$158+BK74*$BK$158+BL74*$BL$158+BM74*$BM$158+BN74*$BN$158+BO74*$BO$158+BP74*$BP$158+BQ74*$BQ$158+BR74*$BR$158+BS74*$BS$158+BT74*$BT$158+BU74*$BU$158+BV74*$BV$158+BW74*$BW$158+BX74*$BX$158+BY74*$BY$158+BZ74*$BZ$158+CA74*$CA$158+CB74*$CB$158+CC74*$CC$158+CD74*$CD$158+CE74*$CE$158+CF74*$CF$158+CG74*$CG$158+$CH$158*CH74+CI74*$CI$158+CJ74*$CJ$158+CK74*$CK$158+CL74*$CL$158+CM74*$CM$158</f>
        <v>1.3862725468608654</v>
      </c>
      <c r="CP74" s="10">
        <f>O74+T74+X74+Z74+AE74+AG74+AK74+AM74+AQ74+AS74+AW74+AZ74+BC74+BE74+BI74+BK74+BO74+BQ74+BU74+BW74+CA74+CC74+CG74+CI74+CM74</f>
        <v>2</v>
      </c>
      <c r="CQ74" s="10">
        <f>S74+U74+AB74+AH74+AN74+AT74+AY74+BF74+BL74+BR74+BX74+CD74+CJ74</f>
        <v>13</v>
      </c>
      <c r="CR74" s="10">
        <f>Q74+W74+AC74+AI74+AO74+AU74+BG74+BS74+CE74</f>
        <v>0</v>
      </c>
      <c r="CS74" s="58">
        <f>N74+P74+R74+V74+Y74+AA74+AD74+AF74+AJ74+AL74+AP74+AR74+AV74+AX74+BB74+BD74+BH74+BJ74+BN74+BP74+BT74+BV74+BZ74+CF74+CL74</f>
        <v>11</v>
      </c>
      <c r="CT74" s="10">
        <f>BA74+BM74+BY74+CK74</f>
        <v>0</v>
      </c>
      <c r="CU74" s="10">
        <f>CB74+CH74</f>
        <v>0</v>
      </c>
      <c r="CW74" s="33">
        <f>COUNT(N74:CM74)</f>
        <v>4</v>
      </c>
      <c r="CX74" s="61">
        <v>1</v>
      </c>
      <c r="CY74" s="61">
        <v>0</v>
      </c>
      <c r="CZ74" s="63">
        <f>CN74/CW74</f>
        <v>6.5</v>
      </c>
    </row>
    <row r="75" spans="1:104" ht="23.25" thickBot="1" x14ac:dyDescent="0.5">
      <c r="A75" s="35">
        <f>RANK(CO75,$CO$4:$CO$153)</f>
        <v>72</v>
      </c>
      <c r="B75" s="11" t="s">
        <v>311</v>
      </c>
      <c r="C75" s="11"/>
      <c r="D75" s="24">
        <f>COUNTIF(N75:CM75,"="&amp;80)</f>
        <v>0</v>
      </c>
      <c r="E75" s="24">
        <v>0</v>
      </c>
      <c r="F75" s="24">
        <f>COUNTIF(BW75:CM75,"="&amp;80)</f>
        <v>0</v>
      </c>
      <c r="G75" s="27"/>
      <c r="H75" s="83">
        <f>COUNTIF(N75:CM75,"="&amp;70)</f>
        <v>0</v>
      </c>
      <c r="I75" s="83">
        <f>COUNTIF(N75:CM75,"&gt;"&amp;59)</f>
        <v>0</v>
      </c>
      <c r="J75" s="84">
        <f>COUNTIF(N75:CM75,"&gt;"&amp;49)</f>
        <v>0</v>
      </c>
      <c r="K75" s="117">
        <f>COUNTIF(N75:CM75,"&gt;"&amp;27)</f>
        <v>0</v>
      </c>
      <c r="L75" s="68"/>
      <c r="M75" s="77"/>
      <c r="N75" s="71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>
        <v>11</v>
      </c>
      <c r="BD75" s="85"/>
      <c r="BE75" s="85"/>
      <c r="BF75" s="85"/>
      <c r="BG75" s="85"/>
      <c r="BH75" s="85"/>
      <c r="BI75" s="85"/>
      <c r="BJ75" s="93">
        <v>22</v>
      </c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32">
        <f>SUM(N75:CM75)</f>
        <v>33</v>
      </c>
      <c r="CO75" s="14">
        <f>N75*$N$158+O75*$O$158+P75*$P$158+Q75*$Q$158+R75*$R$158+S75*$S$158+T75*$T$158+U75*$U$158+V75*$V$158+W75*$W$158+X75*$X$158+Y75*$Y$158+Z75*$Z$159+AA75*$AA$158+AB75*$AB$158+AC75*$AC$158+AD75*$AD$158+AE75*$AE$158+AF75*$AF$158+AG75*$AG$158+AH75*$AH$158+AI75*$AI$158+AJ75*$AJ$158+AK75*$AK$158+AL75*$AL$158+AM75*$AM$158+AN75*$AN$158+AO75*$AO$158+AP75*$AP$158+AQ75*$AQ$158+AR75*$AR$158+AS75*$AS$158+AT75*$AT$158+AU75*$AU$158+AV75*$AV$158+AW75*$AW$158+AX75*$AX$158+AY75*$AY$158+AZ75*$AZ$158+BA75*$BA$158+BB75*$BB$158+BC75*$BC$158+BD75*$BD$158+BE75*$BE$158+BF75*$BF$158+BG75*$BG$158+BH75*$BH$158+BI75*$BI$158+BJ75*$BJ$158+BK75*$BK$158+BL75*$BL$158+BM75*$BM$158+BN75*$BN$158+BO75*$BO$158+BP75*$BP$158+BQ75*$BQ$158+BR75*$BR$158+BS75*$BS$158+BT75*$BT$158+BU75*$BU$158+BV75*$BV$158+BW75*$BW$158+BX75*$BX$158+BY75*$BY$158+BZ75*$BZ$158+CA75*$CA$158+CB75*$CB$158+CC75*$CC$158+CD75*$CD$158+CE75*$CE$158+CF75*$CF$158+CG75*$CG$158+$CH$158*CH75+CI75*$CI$158+CJ75*$CJ$158+CK75*$CK$158+CL75*$CL$158+CM75*$CM$158</f>
        <v>1.2840407083885059</v>
      </c>
      <c r="CP75" s="10">
        <f>O75+T75+X75+Z75+AE75+AG75+AK75+AM75+AQ75+AS75+AW75+AZ75+BC75+BE75+BI75+BK75+BO75+BQ75+BU75+BW75+CA75+CC75+CG75+CI75+CM75</f>
        <v>11</v>
      </c>
      <c r="CQ75" s="10">
        <f>S75+U75+AB75+AH75+AN75+AT75+AY75+BF75+BL75+BR75+BX75+CD75+CJ75</f>
        <v>0</v>
      </c>
      <c r="CR75" s="10">
        <f>Q75+W75+AC75+AI75+AO75+AU75+BG75+BS75+CE75</f>
        <v>0</v>
      </c>
      <c r="CS75" s="58">
        <f>N75+P75+R75+V75+Y75+AA75+AD75+AF75+AJ75+AL75+AP75+AR75+AV75+AX75+BB75+BD75+BH75+BJ75+BN75+BP75+BT75+BV75+BZ75+CF75+CL75</f>
        <v>22</v>
      </c>
      <c r="CT75" s="10">
        <f>BA75+BM75+BY75+CK75</f>
        <v>0</v>
      </c>
      <c r="CU75" s="10">
        <f>CB75+CH75</f>
        <v>0</v>
      </c>
      <c r="CW75" s="33">
        <f>COUNT(N75:CM75)</f>
        <v>2</v>
      </c>
      <c r="CX75" s="61">
        <v>1</v>
      </c>
      <c r="CY75" s="61">
        <v>0</v>
      </c>
      <c r="CZ75" s="63">
        <f>CN75/CW75</f>
        <v>16.5</v>
      </c>
    </row>
    <row r="76" spans="1:104" ht="23.25" thickBot="1" x14ac:dyDescent="0.5">
      <c r="A76" s="35">
        <f>RANK(CO76,$CO$4:$CO$153)</f>
        <v>73</v>
      </c>
      <c r="B76" s="11" t="s">
        <v>312</v>
      </c>
      <c r="C76" s="11"/>
      <c r="D76" s="24">
        <f>COUNTIF(N76:CM76,"="&amp;80)</f>
        <v>0</v>
      </c>
      <c r="E76" s="24">
        <v>0</v>
      </c>
      <c r="F76" s="24">
        <f>COUNTIF(BW76:CM76,"="&amp;80)</f>
        <v>0</v>
      </c>
      <c r="G76" s="27"/>
      <c r="H76" s="83">
        <f>COUNTIF(N76:CM76,"="&amp;70)</f>
        <v>0</v>
      </c>
      <c r="I76" s="83">
        <f>COUNTIF(N76:CM76,"&gt;"&amp;59)</f>
        <v>0</v>
      </c>
      <c r="J76" s="84">
        <f>COUNTIF(N76:CM76,"&gt;"&amp;49)</f>
        <v>0</v>
      </c>
      <c r="K76" s="117">
        <f>COUNTIF(N76:CM76,"&gt;"&amp;27)</f>
        <v>1</v>
      </c>
      <c r="L76" s="68"/>
      <c r="M76" s="77"/>
      <c r="N76" s="71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86">
        <v>28</v>
      </c>
      <c r="BH76" s="40"/>
      <c r="BI76" s="40"/>
      <c r="BJ76" s="71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32">
        <f>SUM(N76:CM76)</f>
        <v>28</v>
      </c>
      <c r="CO76" s="14">
        <f>N76*$N$158+O76*$O$158+P76*$P$158+Q76*$Q$158+R76*$R$158+S76*$S$158+T76*$T$158+U76*$U$158+V76*$V$158+W76*$W$158+X76*$X$158+Y76*$Y$158+Z76*$Z$159+AA76*$AA$158+AB76*$AB$158+AC76*$AC$158+AD76*$AD$158+AE76*$AE$158+AF76*$AF$158+AG76*$AG$158+AH76*$AH$158+AI76*$AI$158+AJ76*$AJ$158+AK76*$AK$158+AL76*$AL$158+AM76*$AM$158+AN76*$AN$158+AO76*$AO$158+AP76*$AP$158+AQ76*$AQ$158+AR76*$AR$158+AS76*$AS$158+AT76*$AT$158+AU76*$AU$158+AV76*$AV$158+AW76*$AW$158+AX76*$AX$158+AY76*$AY$158+AZ76*$AZ$158+BA76*$BA$158+BB76*$BB$158+BC76*$BC$158+BD76*$BD$158+BE76*$BE$158+BF76*$BF$158+BG76*$BG$158+BH76*$BH$158+BI76*$BI$158+BJ76*$BJ$158+BK76*$BK$158+BL76*$BL$158+BM76*$BM$158+BN76*$BN$158+BO76*$BO$158+BP76*$BP$158+BQ76*$BQ$158+BR76*$BR$158+BS76*$BS$158+BT76*$BT$158+BU76*$BU$158+BV76*$BV$158+BW76*$BW$158+BX76*$BX$158+BY76*$BY$158+BZ76*$BZ$158+CA76*$CA$158+CB76*$CB$158+CC76*$CC$158+CD76*$CD$158+CE76*$CE$158+CF76*$CF$158+CG76*$CG$158+$CH$158*CH76+CI76*$CI$158+CJ76*$CJ$158+CK76*$CK$158+CL76*$CL$158+CM76*$CM$158</f>
        <v>0.9614314696819044</v>
      </c>
      <c r="CP76" s="10">
        <f>O76+T76+X76+Z76+AE76+AG76+AK76+AM76+AQ76+AS76+AW76+AZ76+BC76+BE76+BI76+BK76+BO76+BQ76+BU76+BW76+CA76+CC76+CG76+CI76+CM76</f>
        <v>0</v>
      </c>
      <c r="CQ76" s="10">
        <f>S76+U76+AB76+AH76+AN76+AT76+AY76+BF76+BL76+BR76+BX76+CD76+CJ76</f>
        <v>0</v>
      </c>
      <c r="CR76" s="10">
        <f>Q76+W76+AC76+AI76+AO76+AU76+BG76+BS76+CE76</f>
        <v>28</v>
      </c>
      <c r="CS76" s="58">
        <f>N76+P76+R76+V76+Y76+AA76+AD76+AF76+AJ76+AL76+AP76+AR76+AV76+AX76+BB76+BD76+BH76+BJ76+BN76+BP76+BT76+BV76+BZ76+CF76+CL76</f>
        <v>0</v>
      </c>
      <c r="CT76" s="10">
        <f>BA76+BM76+BY76+CK76</f>
        <v>0</v>
      </c>
      <c r="CU76" s="10">
        <f>CB76+CH76</f>
        <v>0</v>
      </c>
      <c r="CW76" s="33">
        <f>COUNT(N76:CM76)</f>
        <v>1</v>
      </c>
      <c r="CX76" s="61">
        <v>1</v>
      </c>
      <c r="CY76" s="61">
        <v>0</v>
      </c>
      <c r="CZ76" s="63">
        <f>CN76/CW76</f>
        <v>28</v>
      </c>
    </row>
    <row r="77" spans="1:104" ht="23.25" thickBot="1" x14ac:dyDescent="0.5">
      <c r="A77" s="35">
        <f>RANK(CO77,$CO$4:$CO$153)</f>
        <v>74</v>
      </c>
      <c r="B77" s="11" t="s">
        <v>313</v>
      </c>
      <c r="C77" s="11"/>
      <c r="D77" s="24">
        <f>COUNTIF(N77:CM77,"="&amp;80)</f>
        <v>1</v>
      </c>
      <c r="E77" s="24">
        <v>0</v>
      </c>
      <c r="F77" s="24">
        <f>COUNTIF(BW77:CM77,"="&amp;80)</f>
        <v>0</v>
      </c>
      <c r="G77" s="27"/>
      <c r="H77" s="83">
        <f>COUNTIF(N77:CM77,"="&amp;70)</f>
        <v>0</v>
      </c>
      <c r="I77" s="83">
        <f>COUNTIF(N77:CM77,"&gt;"&amp;59)</f>
        <v>1</v>
      </c>
      <c r="J77" s="84">
        <f>COUNTIF(N77:CM77,"&gt;"&amp;49)</f>
        <v>1</v>
      </c>
      <c r="K77" s="117">
        <f>COUNTIF(N77:CM77,"&gt;"&amp;27)</f>
        <v>2</v>
      </c>
      <c r="L77" s="68"/>
      <c r="M77" s="77"/>
      <c r="N77" s="71">
        <v>16</v>
      </c>
      <c r="O77" s="40">
        <v>10</v>
      </c>
      <c r="P77" s="40">
        <v>25</v>
      </c>
      <c r="Q77" s="40">
        <v>2</v>
      </c>
      <c r="R77" s="40"/>
      <c r="S77" s="40"/>
      <c r="T77" s="40">
        <v>16</v>
      </c>
      <c r="U77" s="40">
        <v>15</v>
      </c>
      <c r="V77" s="40">
        <v>9</v>
      </c>
      <c r="W77" s="40"/>
      <c r="X77" s="40"/>
      <c r="Y77" s="40"/>
      <c r="Z77" s="40"/>
      <c r="AA77" s="40"/>
      <c r="AB77" s="40">
        <v>16</v>
      </c>
      <c r="AC77" s="40"/>
      <c r="AD77" s="40"/>
      <c r="AE77" s="40">
        <v>32</v>
      </c>
      <c r="AF77" s="40"/>
      <c r="AG77" s="40">
        <v>22</v>
      </c>
      <c r="AH77" s="40"/>
      <c r="AI77" s="40"/>
      <c r="AJ77" s="40"/>
      <c r="AK77" s="40"/>
      <c r="AL77" s="40"/>
      <c r="AM77" s="40">
        <v>2</v>
      </c>
      <c r="AN77" s="40"/>
      <c r="AO77" s="40"/>
      <c r="AP77" s="40"/>
      <c r="AQ77" s="40"/>
      <c r="AR77" s="40"/>
      <c r="AS77" s="40"/>
      <c r="AT77" s="40">
        <v>80</v>
      </c>
      <c r="AU77" s="40"/>
      <c r="AV77" s="40"/>
      <c r="AW77" s="40"/>
      <c r="AX77" s="40"/>
      <c r="AY77" s="40"/>
      <c r="AZ77" s="40"/>
      <c r="BA77" s="40"/>
      <c r="BB77" s="40"/>
      <c r="BC77" s="40"/>
      <c r="BD77" s="85"/>
      <c r="BE77" s="85"/>
      <c r="BF77" s="85"/>
      <c r="BG77" s="85"/>
      <c r="BH77" s="85"/>
      <c r="BI77" s="85"/>
      <c r="BJ77" s="93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32">
        <f>SUM(N77:CM77)</f>
        <v>245</v>
      </c>
      <c r="CO77" s="14">
        <f>N77*$N$158+O77*$O$158+P77*$P$158+Q77*$Q$158+R77*$R$158+S77*$S$158+T77*$T$158+U77*$U$158+V77*$V$158+W77*$W$158+X77*$X$158+Y77*$Y$158+Z77*$Z$159+AA77*$AA$158+AB77*$AB$158+AC77*$AC$158+AD77*$AD$158+AE77*$AE$158+AF77*$AF$158+AG77*$AG$158+AH77*$AH$158+AI77*$AI$158+AJ77*$AJ$158+AK77*$AK$158+AL77*$AL$158+AM77*$AM$158+AN77*$AN$158+AO77*$AO$158+AP77*$AP$158+AQ77*$AQ$158+AR77*$AR$158+AS77*$AS$158+AT77*$AT$158+AU77*$AU$158+AV77*$AV$158+AW77*$AW$158+AX77*$AX$158+AY77*$AY$158+AZ77*$AZ$158+BA77*$BA$158+BB77*$BB$158+BC77*$BC$158+BD77*$BD$158+BE77*$BE$158+BF77*$BF$158+BG77*$BG$158+BH77*$BH$158+BI77*$BI$158+BJ77*$BJ$158+BK77*$BK$158+BL77*$BL$158+BM77*$BM$158+BN77*$BN$158+BO77*$BO$158+BP77*$BP$158+BQ77*$BQ$158+BR77*$BR$158+BS77*$BS$158+BT77*$BT$158+BU77*$BU$158+BV77*$BV$158+BW77*$BW$158+BX77*$BX$158+BY77*$BY$158+BZ77*$BZ$158+CA77*$CA$158+CB77*$CB$158+CC77*$CC$158+CD77*$CD$158+CE77*$CE$158+CF77*$CF$158+CG77*$CG$158+$CH$158*CH77+CI77*$CI$158+CJ77*$CJ$158+CK77*$CK$158+CL77*$CL$158+CM77*$CM$158</f>
        <v>0.8767426047469522</v>
      </c>
      <c r="CP77" s="10">
        <f>O77+T77+X77+Z77+AE77+AG77+AK77+AM77+AQ77+AS77+AW77+AZ77+BC77+BE77+BI77+BK77+BO77+BQ77+BU77+BW77+CA77+CC77+CG77+CI77+CM77</f>
        <v>82</v>
      </c>
      <c r="CQ77" s="10">
        <f>S77+U77+AB77+AH77+AN77+AT77+AY77+BF77+BL77+BR77+BX77+CD77+CJ77</f>
        <v>111</v>
      </c>
      <c r="CR77" s="10">
        <f>Q77+W77+AC77+AI77+AO77+AU77+BG77+BS77+CE77</f>
        <v>2</v>
      </c>
      <c r="CS77" s="58">
        <f>N77+P77+R77+V77+Y77+AA77+AD77+AF77+AJ77+AL77+AP77+AR77+AV77+AX77+BB77+BD77+BH77+BJ77+BN77+BP77+BT77+BV77+BZ77+CF77+CL77</f>
        <v>50</v>
      </c>
      <c r="CT77" s="10">
        <f>BA77+BM77+BY77+CK77</f>
        <v>0</v>
      </c>
      <c r="CU77" s="10">
        <f>CB77+CH77</f>
        <v>0</v>
      </c>
      <c r="CW77" s="33">
        <f>COUNT(N77:CM77)</f>
        <v>12</v>
      </c>
      <c r="CX77" s="61">
        <v>4</v>
      </c>
      <c r="CY77" s="61">
        <v>0</v>
      </c>
      <c r="CZ77" s="63">
        <f>CN77/CW77</f>
        <v>20.416666666666668</v>
      </c>
    </row>
    <row r="78" spans="1:104" ht="23.25" thickBot="1" x14ac:dyDescent="0.5">
      <c r="A78" s="35">
        <f>RANK(CO78,$CO$4:$CO$153)</f>
        <v>75</v>
      </c>
      <c r="B78" s="11" t="s">
        <v>314</v>
      </c>
      <c r="C78" s="11"/>
      <c r="D78" s="24">
        <f>COUNTIF(N78:CM78,"="&amp;80)</f>
        <v>0</v>
      </c>
      <c r="E78" s="24">
        <v>0</v>
      </c>
      <c r="F78" s="24">
        <f>COUNTIF(BW78:CM78,"="&amp;80)</f>
        <v>0</v>
      </c>
      <c r="G78" s="27"/>
      <c r="H78" s="83">
        <f>COUNTIF(N78:CM78,"="&amp;70)</f>
        <v>0</v>
      </c>
      <c r="I78" s="83">
        <f>COUNTIF(N78:CM78,"&gt;"&amp;59)</f>
        <v>0</v>
      </c>
      <c r="J78" s="84">
        <f>COUNTIF(N78:CM78,"&gt;"&amp;49)</f>
        <v>0</v>
      </c>
      <c r="K78" s="117">
        <f>COUNTIF(N78:CM78,"&gt;"&amp;27)</f>
        <v>1</v>
      </c>
      <c r="L78" s="68"/>
      <c r="M78" s="77"/>
      <c r="N78" s="71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>
        <v>40</v>
      </c>
      <c r="BA78" s="40"/>
      <c r="BB78" s="40"/>
      <c r="BC78" s="40"/>
      <c r="BD78" s="85"/>
      <c r="BE78" s="85"/>
      <c r="BF78" s="85"/>
      <c r="BG78" s="85"/>
      <c r="BH78" s="85"/>
      <c r="BI78" s="85"/>
      <c r="BJ78" s="93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32">
        <f>SUM(N78:CM78)</f>
        <v>40</v>
      </c>
      <c r="CO78" s="14">
        <f>N78*$N$158+O78*$O$158+P78*$P$158+Q78*$Q$158+R78*$R$158+S78*$S$158+T78*$T$158+U78*$U$158+V78*$V$158+W78*$W$158+X78*$X$158+Y78*$Y$158+Z78*$Z$159+AA78*$AA$158+AB78*$AB$158+AC78*$AC$158+AD78*$AD$158+AE78*$AE$158+AF78*$AF$158+AG78*$AG$158+AH78*$AH$158+AI78*$AI$158+AJ78*$AJ$158+AK78*$AK$158+AL78*$AL$158+AM78*$AM$158+AN78*$AN$158+AO78*$AO$158+AP78*$AP$158+AQ78*$AQ$158+AR78*$AR$158+AS78*$AS$158+AT78*$AT$158+AU78*$AU$158+AV78*$AV$158+AW78*$AW$158+AX78*$AX$158+AY78*$AY$158+AZ78*$AZ$158+BA78*$BA$158+BB78*$BB$158+BC78*$BC$158+BD78*$BD$158+BE78*$BE$158+BF78*$BF$158+BG78*$BG$158+BH78*$BH$158+BI78*$BI$158+BJ78*$BJ$158+BK78*$BK$158+BL78*$BL$158+BM78*$BM$158+BN78*$BN$158+BO78*$BO$158+BP78*$BP$158+BQ78*$BQ$158+BR78*$BR$158+BS78*$BS$158+BT78*$BT$158+BU78*$BU$158+BV78*$BV$158+BW78*$BW$158+BX78*$BX$158+BY78*$BY$158+BZ78*$BZ$158+CA78*$CA$158+CB78*$CB$158+CC78*$CC$158+CD78*$CD$158+CE78*$CE$158+CF78*$CF$158+CG78*$CG$158+$CH$158*CH78+CI78*$CI$158+CJ78*$CJ$158+CK78*$CK$158+CL78*$CL$158+CM78*$CM$158</f>
        <v>0.656928130730427</v>
      </c>
      <c r="CP78" s="10">
        <f>O78+T78+X78+Z78+AE78+AG78+AK78+AM78+AQ78+AS78+AW78+AZ78+BC78+BE78+BI78+BK78+BO78+BQ78+BU78+BW78+CA78+CC78+CG78+CI78+CM78</f>
        <v>40</v>
      </c>
      <c r="CQ78" s="10">
        <f>S78+U78+AB78+AH78+AN78+AT78+AY78+BF78+BL78+BR78+BX78+CD78+CJ78</f>
        <v>0</v>
      </c>
      <c r="CR78" s="10">
        <f>Q78+W78+AC78+AI78+AO78+AU78+BG78+BS78+CE78</f>
        <v>0</v>
      </c>
      <c r="CS78" s="58">
        <f>N78+P78+R78+V78+Y78+AA78+AD78+AF78+AJ78+AL78+AP78+AR78+AV78+AX78+BB78+BD78+BH78+BJ78+BN78+BP78+BT78+BV78+BZ78+CF78+CL78</f>
        <v>0</v>
      </c>
      <c r="CT78" s="10">
        <f>BA78+BM78+BY78+CK78</f>
        <v>0</v>
      </c>
      <c r="CU78" s="10">
        <f>CB78+CH78</f>
        <v>0</v>
      </c>
      <c r="CW78" s="33">
        <f>COUNT(N78:CM78)</f>
        <v>1</v>
      </c>
      <c r="CX78" s="61">
        <v>1</v>
      </c>
      <c r="CY78" s="61">
        <v>0</v>
      </c>
      <c r="CZ78" s="63">
        <f>CN78/CW78</f>
        <v>40</v>
      </c>
    </row>
    <row r="79" spans="1:104" ht="23.25" thickBot="1" x14ac:dyDescent="0.5">
      <c r="A79" s="35">
        <f>RANK(CO79,$CO$4:$CO$153)</f>
        <v>76</v>
      </c>
      <c r="B79" s="11" t="s">
        <v>315</v>
      </c>
      <c r="C79" s="11"/>
      <c r="D79" s="24">
        <f>COUNTIF(N79:CM79,"="&amp;80)</f>
        <v>0</v>
      </c>
      <c r="E79" s="24">
        <v>0</v>
      </c>
      <c r="F79" s="24">
        <f>COUNTIF(BW79:CM79,"="&amp;80)</f>
        <v>0</v>
      </c>
      <c r="G79" s="27"/>
      <c r="H79" s="83">
        <f>COUNTIF(N79:CM79,"="&amp;70)</f>
        <v>1</v>
      </c>
      <c r="I79" s="83">
        <f>COUNTIF(N79:CM79,"&gt;"&amp;59)</f>
        <v>1</v>
      </c>
      <c r="J79" s="84">
        <f>COUNTIF(N79:CM79,"&gt;"&amp;49)</f>
        <v>2</v>
      </c>
      <c r="K79" s="117">
        <f>COUNTIF(N79:CM79,"&gt;"&amp;27)</f>
        <v>3</v>
      </c>
      <c r="L79" s="66"/>
      <c r="M79" s="77"/>
      <c r="N79" s="71"/>
      <c r="O79" s="40"/>
      <c r="P79" s="40">
        <v>8</v>
      </c>
      <c r="Q79" s="40">
        <v>6</v>
      </c>
      <c r="R79" s="40">
        <v>28</v>
      </c>
      <c r="S79" s="40"/>
      <c r="T79" s="40"/>
      <c r="U79" s="40"/>
      <c r="V79" s="40">
        <v>11</v>
      </c>
      <c r="W79" s="40"/>
      <c r="X79" s="40"/>
      <c r="Y79" s="40"/>
      <c r="Z79" s="40"/>
      <c r="AA79" s="40">
        <v>70</v>
      </c>
      <c r="AB79" s="40"/>
      <c r="AC79" s="40">
        <v>15</v>
      </c>
      <c r="AD79" s="40"/>
      <c r="AE79" s="40"/>
      <c r="AF79" s="40"/>
      <c r="AG79" s="40">
        <v>55</v>
      </c>
      <c r="AH79" s="40">
        <v>22</v>
      </c>
      <c r="AI79" s="40">
        <v>22</v>
      </c>
      <c r="AJ79" s="40">
        <v>12</v>
      </c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>
        <v>20</v>
      </c>
      <c r="AW79" s="40"/>
      <c r="AX79" s="40"/>
      <c r="AY79" s="40"/>
      <c r="AZ79" s="40"/>
      <c r="BA79" s="40"/>
      <c r="BB79" s="40"/>
      <c r="BC79" s="40"/>
      <c r="BD79" s="85"/>
      <c r="BE79" s="85"/>
      <c r="BF79" s="85"/>
      <c r="BG79" s="85"/>
      <c r="BH79" s="85"/>
      <c r="BI79" s="85"/>
      <c r="BJ79" s="93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32">
        <f>SUM(N79:CM79)</f>
        <v>269</v>
      </c>
      <c r="CO79" s="14">
        <f>N79*$N$158+O79*$O$158+P79*$P$158+Q79*$Q$158+R79*$R$158+S79*$S$158+T79*$T$158+U79*$U$158+V79*$V$158+W79*$W$158+X79*$X$158+Y79*$Y$158+Z79*$Z$159+AA79*$AA$158+AB79*$AB$158+AC79*$AC$158+AD79*$AD$158+AE79*$AE$158+AF79*$AF$158+AG79*$AG$158+AH79*$AH$158+AI79*$AI$158+AJ79*$AJ$158+AK79*$AK$158+AL79*$AL$158+AM79*$AM$158+AN79*$AN$158+AO79*$AO$158+AP79*$AP$158+AQ79*$AQ$158+AR79*$AR$158+AS79*$AS$158+AT79*$AT$158+AU79*$AU$158+AV79*$AV$158+AW79*$AW$158+AX79*$AX$158+AY79*$AY$158+AZ79*$AZ$158+BA79*$BA$158+BB79*$BB$158+BC79*$BC$158+BD79*$BD$158+BE79*$BE$158+BF79*$BF$158+BG79*$BG$158+BH79*$BH$158+BI79*$BI$158+BJ79*$BJ$158+BK79*$BK$158+BL79*$BL$158+BM79*$BM$158+BN79*$BN$158+BO79*$BO$158+BP79*$BP$158+BQ79*$BQ$158+BR79*$BR$158+BS79*$BS$158+BT79*$BT$158+BU79*$BU$158+BV79*$BV$158+BW79*$BW$158+BX79*$BX$158+BY79*$BY$158+BZ79*$BZ$158+CA79*$CA$158+CB79*$CB$158+CC79*$CC$158+CD79*$CD$158+CE79*$CE$158+CF79*$CF$158+CG79*$CG$158+$CH$158*CH79+CI79*$CI$158+CJ79*$CJ$158+CK79*$CK$158+CL79*$CL$158+CM79*$CM$158</f>
        <v>0.61877006633334641</v>
      </c>
      <c r="CP79" s="10">
        <f>O79+T79+X79+Z79+AE79+AG79+AK79+AM79+AQ79+AS79+AW79+AZ79+BC79+BE79+BI79+BK79+BO79+BQ79+BU79+BW79+CA79+CC79+CG79+CI79+CM79</f>
        <v>55</v>
      </c>
      <c r="CQ79" s="10">
        <f>S79+U79+AB79+AH79+AN79+AT79+AY79+BF79+BL79+BR79+BX79+CD79+CJ79</f>
        <v>22</v>
      </c>
      <c r="CR79" s="10">
        <f>Q79+W79+AC79+AI79+AO79+AU79+BG79+BS79+CE79</f>
        <v>43</v>
      </c>
      <c r="CS79" s="58">
        <f>N79+P79+R79+V79+Y79+AA79+AD79+AF79+AJ79+AL79+AP79+AR79+AV79+AX79+BB79+BD79+BH79+BJ79+BN79+BP79+BT79+BV79+BZ79+CF79+CL79</f>
        <v>149</v>
      </c>
      <c r="CT79" s="10">
        <f>BA79+BM79+BY79+CK79</f>
        <v>0</v>
      </c>
      <c r="CU79" s="10">
        <f>CB79+CH79</f>
        <v>0</v>
      </c>
      <c r="CW79" s="33">
        <f>COUNT(N79:CM79)</f>
        <v>11</v>
      </c>
      <c r="CX79" s="61">
        <v>4</v>
      </c>
      <c r="CY79" s="61">
        <v>0</v>
      </c>
      <c r="CZ79" s="63">
        <f>CN79/CW79</f>
        <v>24.454545454545453</v>
      </c>
    </row>
    <row r="80" spans="1:104" ht="23.25" thickBot="1" x14ac:dyDescent="0.5">
      <c r="A80" s="35">
        <f>RANK(CO80,$CO$4:$CO$153)</f>
        <v>77</v>
      </c>
      <c r="B80" s="11" t="s">
        <v>316</v>
      </c>
      <c r="C80" s="11"/>
      <c r="D80" s="24">
        <f>COUNTIF(N80:CM80,"="&amp;80)</f>
        <v>0</v>
      </c>
      <c r="E80" s="24">
        <v>0</v>
      </c>
      <c r="F80" s="24">
        <f>COUNTIF(BW80:CM80,"="&amp;80)</f>
        <v>0</v>
      </c>
      <c r="G80" s="27"/>
      <c r="H80" s="83">
        <f>COUNTIF(N80:CM80,"="&amp;70)</f>
        <v>0</v>
      </c>
      <c r="I80" s="83">
        <f>COUNTIF(N80:CM80,"&gt;"&amp;59)</f>
        <v>0</v>
      </c>
      <c r="J80" s="84">
        <f>COUNTIF(N80:CM80,"&gt;"&amp;49)</f>
        <v>0</v>
      </c>
      <c r="K80" s="117">
        <f>COUNTIF(N80:CM80,"&gt;"&amp;27)</f>
        <v>0</v>
      </c>
      <c r="L80" s="66"/>
      <c r="M80" s="77"/>
      <c r="N80" s="71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85"/>
      <c r="BE80" s="85"/>
      <c r="BF80" s="85"/>
      <c r="BG80" s="85"/>
      <c r="BH80" s="85"/>
      <c r="BI80" s="85"/>
      <c r="BJ80" s="93"/>
      <c r="BK80" s="85">
        <v>10</v>
      </c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32">
        <f>SUM(N80:CM80)</f>
        <v>10</v>
      </c>
      <c r="CO80" s="14">
        <f>N80*$N$158+O80*$O$158+P80*$P$158+Q80*$Q$158+R80*$R$158+S80*$S$158+T80*$T$158+U80*$U$158+V80*$V$158+W80*$W$158+X80*$X$158+Y80*$Y$158+Z80*$Z$159+AA80*$AA$158+AB80*$AB$158+AC80*$AC$158+AD80*$AD$158+AE80*$AE$158+AF80*$AF$158+AG80*$AG$158+AH80*$AH$158+AI80*$AI$158+AJ80*$AJ$158+AK80*$AK$158+AL80*$AL$158+AM80*$AM$158+AN80*$AN$158+AO80*$AO$158+AP80*$AP$158+AQ80*$AQ$158+AR80*$AR$158+AS80*$AS$158+AT80*$AT$158+AU80*$AU$158+AV80*$AV$158+AW80*$AW$158+AX80*$AX$158+AY80*$AY$158+AZ80*$AZ$158+BA80*$BA$158+BB80*$BB$158+BC80*$BC$158+BD80*$BD$158+BE80*$BE$158+BF80*$BF$158+BG80*$BG$158+BH80*$BH$158+BI80*$BI$158+BJ80*$BJ$158+BK80*$BK$158+BL80*$BL$158+BM80*$BM$158+BN80*$BN$158+BO80*$BO$158+BP80*$BP$158+BQ80*$BQ$158+BR80*$BR$158+BS80*$BS$158+BT80*$BT$158+BU80*$BU$158+BV80*$BV$158+BW80*$BW$158+BX80*$BX$158+BY80*$BY$158+BZ80*$BZ$158+CA80*$CA$158+CB80*$CB$158+CC80*$CC$158+CD80*$CD$158+CE80*$CE$158+CF80*$CF$158+CG80*$CG$158+$CH$158*CH80+CI80*$CI$158+CJ80*$CJ$158+CK80*$CK$158+CL80*$CL$158+CM80*$CM$158</f>
        <v>0.52334763302736098</v>
      </c>
      <c r="CP80" s="10">
        <f>O80+T80+X80+Z80+AE80+AG80+AK80+AM80+AQ80+AS80+AW80+AZ80+BC80+BE80+BI80+BK80+BO80+BQ80+BU80+BW80+CA80+CC80+CG80+CI80+CM80</f>
        <v>10</v>
      </c>
      <c r="CQ80" s="10">
        <f>S80+U80+AB80+AH80+AN80+AT80+AY80+BF80+BL80+BR80+BX80+CD80+CJ80</f>
        <v>0</v>
      </c>
      <c r="CR80" s="10">
        <f>Q80+W80+AC80+AI80+AO80+AU80+BG80+BS80+CE80</f>
        <v>0</v>
      </c>
      <c r="CS80" s="58">
        <f>N80+P80+R80+V80+Y80+AA80+AD80+AF80+AJ80+AL80+AP80+AR80+AV80+AX80+BB80+BD80+BH80+BJ80+BN80+BP80+BT80+BV80+BZ80+CF80+CL80</f>
        <v>0</v>
      </c>
      <c r="CT80" s="10">
        <f>BA80+BM80+BY80+CK80</f>
        <v>0</v>
      </c>
      <c r="CU80" s="10">
        <f>CB80+CH80</f>
        <v>0</v>
      </c>
      <c r="CW80" s="33">
        <f>COUNT(N80:CM80)</f>
        <v>1</v>
      </c>
      <c r="CX80" s="61">
        <v>1</v>
      </c>
      <c r="CY80" s="61">
        <v>0</v>
      </c>
      <c r="CZ80" s="63">
        <f>CN80/CW80</f>
        <v>10</v>
      </c>
    </row>
    <row r="81" spans="1:133" ht="23.25" thickBot="1" x14ac:dyDescent="0.5">
      <c r="A81" s="35">
        <f>RANK(CO81,$CO$4:$CO$153)</f>
        <v>78</v>
      </c>
      <c r="B81" s="8" t="s">
        <v>317</v>
      </c>
      <c r="C81" s="11"/>
      <c r="D81" s="24">
        <f>COUNTIF(N81:CM81,"="&amp;80)</f>
        <v>0</v>
      </c>
      <c r="E81" s="24">
        <v>0</v>
      </c>
      <c r="F81" s="24">
        <f>COUNTIF(BW81:CM81,"="&amp;80)</f>
        <v>0</v>
      </c>
      <c r="G81" s="27"/>
      <c r="H81" s="83">
        <f>COUNTIF(N81:CM81,"="&amp;70)</f>
        <v>0</v>
      </c>
      <c r="I81" s="83">
        <f>COUNTIF(N81:CM81,"&gt;"&amp;59)</f>
        <v>0</v>
      </c>
      <c r="J81" s="84">
        <f>COUNTIF(N81:CM81,"&gt;"&amp;49)</f>
        <v>1</v>
      </c>
      <c r="K81" s="117">
        <f>COUNTIF(N81:CM81,"&gt;"&amp;27)</f>
        <v>2</v>
      </c>
      <c r="L81" s="66"/>
      <c r="M81" s="76"/>
      <c r="N81" s="71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53">
        <v>0</v>
      </c>
      <c r="AO81" s="40">
        <v>50</v>
      </c>
      <c r="AP81" s="40"/>
      <c r="AQ81" s="40">
        <v>40</v>
      </c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85"/>
      <c r="BE81" s="85"/>
      <c r="BF81" s="85"/>
      <c r="BG81" s="85"/>
      <c r="BH81" s="85"/>
      <c r="BI81" s="85"/>
      <c r="BJ81" s="93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32">
        <f>SUM(N81:CM81)</f>
        <v>90</v>
      </c>
      <c r="CO81" s="14">
        <f>N81*$N$158+O81*$O$158+P81*$P$158+Q81*$Q$158+R81*$R$158+S81*$S$158+T81*$T$158+U81*$U$158+V81*$V$158+W81*$W$158+X81*$X$158+Y81*$Y$158+Z81*$Z$159+AA81*$AA$158+AB81*$AB$158+AC81*$AC$158+AD81*$AD$158+AE81*$AE$158+AF81*$AF$158+AG81*$AG$158+AH81*$AH$158+AI81*$AI$158+AJ81*$AJ$158+AK81*$AK$158+AL81*$AL$158+AM81*$AM$158+AN81*$AN$158+AO81*$AO$158+AP81*$AP$158+AQ81*$AQ$158+AR81*$AR$158+AS81*$AS$158+AT81*$AT$158+AU81*$AU$158+AV81*$AV$158+AW81*$AW$158+AX81*$AX$158+AY81*$AY$158+AZ81*$AZ$158+BA81*$BA$158+BB81*$BB$158+BC81*$BC$158+BD81*$BD$158+BE81*$BE$158+BF81*$BF$158+BG81*$BG$158+BH81*$BH$158+BI81*$BI$158+BJ81*$BJ$158+BK81*$BK$158+BL81*$BL$158+BM81*$BM$158+BN81*$BN$158+BO81*$BO$158+BP81*$BP$158+BQ81*$BQ$158+BR81*$BR$158+BS81*$BS$158+BT81*$BT$158+BU81*$BU$158+BV81*$BV$158+BW81*$BW$158+BX81*$BX$158+BY81*$BY$158+BZ81*$BZ$158+CA81*$CA$158+CB81*$CB$158+CC81*$CC$158+CD81*$CD$158+CE81*$CE$158+CF81*$CF$158+CG81*$CG$158+$CH$158*CH81+CI81*$CI$158+CJ81*$CJ$158+CK81*$CK$158+CL81*$CL$158+CM81*$CM$158</f>
        <v>0.5121961780114439</v>
      </c>
      <c r="CP81" s="10">
        <f>O81+T81+X81+Z81+AE81+AG81+AK81+AM81+AQ81+AS81+AW81+AZ81+BC81+BE81+BI81+BK81+BO81+BQ81+BU81+BW81+CA81+CC81+CG81+CI81+CM81</f>
        <v>40</v>
      </c>
      <c r="CQ81" s="10">
        <f>S81+U81+AB81+AH81+AN81+AT81+AY81+BF81+BL81+BR81+BX81+CD81+CJ81</f>
        <v>0</v>
      </c>
      <c r="CR81" s="10">
        <f>Q81+W81+AC81+AI81+AO81+AU81+BG81+BS81+CE81</f>
        <v>50</v>
      </c>
      <c r="CS81" s="58">
        <f>N81+P81+R81+V81+Y81+AA81+AD81+AF81+AJ81+AL81+AP81+AR81+AV81+AX81+BB81+BD81+BH81+BJ81+BN81+BP81+BT81+BV81+BZ81+CF81+CL81</f>
        <v>0</v>
      </c>
      <c r="CT81" s="10">
        <f>BA81+BM81+BY81+CK81</f>
        <v>0</v>
      </c>
      <c r="CU81" s="10">
        <f>CB81+CH81</f>
        <v>0</v>
      </c>
      <c r="CW81" s="33">
        <f>COUNT(N81:CM81)</f>
        <v>3</v>
      </c>
      <c r="CX81" s="61">
        <v>2</v>
      </c>
      <c r="CY81" s="61">
        <v>0</v>
      </c>
      <c r="CZ81" s="63">
        <f>CN81/CW81</f>
        <v>30</v>
      </c>
    </row>
    <row r="82" spans="1:133" ht="23.25" thickBot="1" x14ac:dyDescent="0.5">
      <c r="A82" s="35">
        <f>RANK(CO82,$CO$4:$CO$153)</f>
        <v>79</v>
      </c>
      <c r="B82" s="8" t="s">
        <v>318</v>
      </c>
      <c r="C82" s="11"/>
      <c r="D82" s="24">
        <f>COUNTIF(N82:CM82,"="&amp;80)</f>
        <v>0</v>
      </c>
      <c r="E82" s="24">
        <v>0</v>
      </c>
      <c r="F82" s="24">
        <f>COUNTIF(BW82:CM82,"="&amp;80)</f>
        <v>0</v>
      </c>
      <c r="G82" s="27"/>
      <c r="H82" s="83">
        <f>COUNTIF(N82:CM82,"="&amp;70)</f>
        <v>0</v>
      </c>
      <c r="I82" s="83">
        <f>COUNTIF(N82:CM82,"&gt;"&amp;59)</f>
        <v>0</v>
      </c>
      <c r="J82" s="84">
        <f>COUNTIF(N82:CM82,"&gt;"&amp;49)</f>
        <v>0</v>
      </c>
      <c r="K82" s="117">
        <f>COUNTIF(N82:CM82,"&gt;"&amp;27)</f>
        <v>1</v>
      </c>
      <c r="L82" s="66"/>
      <c r="M82" s="76"/>
      <c r="N82" s="71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>
        <v>28</v>
      </c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86">
        <v>10</v>
      </c>
      <c r="BF82" s="40"/>
      <c r="BG82" s="40"/>
      <c r="BH82" s="40"/>
      <c r="BI82" s="40"/>
      <c r="BJ82" s="71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32">
        <f>SUM(N82:CM82)</f>
        <v>38</v>
      </c>
      <c r="CO82" s="14">
        <f>N82*$N$158+O82*$O$158+P82*$P$158+Q82*$Q$158+R82*$R$158+S82*$S$158+T82*$T$158+U82*$U$158+V82*$V$158+W82*$W$158+X82*$X$158+Y82*$Y$158+Z82*$Z$159+AA82*$AA$158+AB82*$AB$158+AC82*$AC$158+AD82*$AD$158+AE82*$AE$158+AF82*$AF$158+AG82*$AG$158+AH82*$AH$158+AI82*$AI$158+AJ82*$AJ$158+AK82*$AK$158+AL82*$AL$158+AM82*$AM$158+AN82*$AN$158+AO82*$AO$158+AP82*$AP$158+AQ82*$AQ$158+AR82*$AR$158+AS82*$AS$158+AT82*$AT$158+AU82*$AU$158+AV82*$AV$158+AW82*$AW$158+AX82*$AX$158+AY82*$AY$158+AZ82*$AZ$158+BA82*$BA$158+BB82*$BB$158+BC82*$BC$158+BD82*$BD$158+BE82*$BE$158+BF82*$BF$158+BG82*$BG$158+BH82*$BH$158+BI82*$BI$158+BJ82*$BJ$158+BK82*$BK$158+BL82*$BL$158+BM82*$BM$158+BN82*$BN$158+BO82*$BO$158+BP82*$BP$158+BQ82*$BQ$158+BR82*$BR$158+BS82*$BS$158+BT82*$BT$158+BU82*$BU$158+BV82*$BV$158+BW82*$BW$158+BX82*$BX$158+BY82*$BY$158+BZ82*$BZ$158+CA82*$CA$158+CB82*$CB$158+CC82*$CC$158+CD82*$CD$158+CE82*$CE$158+CF82*$CF$158+CG82*$CG$158+$CH$158*CH82+CI82*$CI$158+CJ82*$CJ$158+CK82*$CK$158+CL82*$CL$158+CM82*$CM$158</f>
        <v>0.4980730713595044</v>
      </c>
      <c r="CP82" s="10">
        <f>O82+T82+X82+Z82+AE82+AG82+AK82+AM82+AQ82+AS82+AW82+AZ82+BC82+BE82+BI82+BK82+BO82+BQ82+BU82+BW82+CA82+CC82+CG82+CI82+CM82</f>
        <v>38</v>
      </c>
      <c r="CQ82" s="10">
        <f>S82+U82+AB82+AH82+AN82+AT82+AY82+BF82+BL82+BR82+BX82+CD82+CJ82</f>
        <v>0</v>
      </c>
      <c r="CR82" s="10">
        <f>Q82+W82+AC82+AI82+AO82+AU82+BG82+BS82+CE82</f>
        <v>0</v>
      </c>
      <c r="CS82" s="58">
        <f>N82+P82+R82+V82+Y82+AA82+AD82+AF82+AJ82+AL82+AP82+AR82+AV82+AX82+BB82+BD82+BH82+BJ82+BN82+BP82+BT82+BV82+BZ82+CF82+CL82</f>
        <v>0</v>
      </c>
      <c r="CT82" s="10">
        <f>BA82+BM82+BY82+CK82</f>
        <v>0</v>
      </c>
      <c r="CU82" s="10">
        <f>CB82+CH82</f>
        <v>0</v>
      </c>
      <c r="CW82" s="33">
        <f>COUNT(N82:CM82)</f>
        <v>2</v>
      </c>
      <c r="CX82" s="61">
        <v>1</v>
      </c>
      <c r="CY82" s="61">
        <v>0</v>
      </c>
      <c r="CZ82" s="63">
        <f>CN82/CW82</f>
        <v>19</v>
      </c>
    </row>
    <row r="83" spans="1:133" ht="23.25" thickBot="1" x14ac:dyDescent="0.5">
      <c r="A83" s="35">
        <f>RANK(CO83,$CO$4:$CO$153)</f>
        <v>80</v>
      </c>
      <c r="B83" s="8" t="s">
        <v>319</v>
      </c>
      <c r="C83" s="11"/>
      <c r="D83" s="24">
        <f>COUNTIF(N83:CM83,"="&amp;80)</f>
        <v>0</v>
      </c>
      <c r="E83" s="24">
        <v>0</v>
      </c>
      <c r="F83" s="24">
        <f>COUNTIF(BW83:CM83,"="&amp;80)</f>
        <v>0</v>
      </c>
      <c r="G83" s="27"/>
      <c r="H83" s="83">
        <f>COUNTIF(N83:CM83,"="&amp;70)</f>
        <v>0</v>
      </c>
      <c r="I83" s="83">
        <f>COUNTIF(N83:CM83,"&gt;"&amp;59)</f>
        <v>0</v>
      </c>
      <c r="J83" s="84">
        <f>COUNTIF(N83:CM83,"&gt;"&amp;49)</f>
        <v>3</v>
      </c>
      <c r="K83" s="117">
        <f>COUNTIF(N83:CM83,"&gt;"&amp;27)</f>
        <v>4</v>
      </c>
      <c r="L83" s="66"/>
      <c r="M83" s="76"/>
      <c r="N83" s="71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>
        <v>50</v>
      </c>
      <c r="Z83" s="40">
        <v>50</v>
      </c>
      <c r="AA83" s="40">
        <v>8</v>
      </c>
      <c r="AB83" s="40"/>
      <c r="AC83" s="40">
        <v>8</v>
      </c>
      <c r="AD83" s="40"/>
      <c r="AE83" s="40"/>
      <c r="AF83" s="40"/>
      <c r="AG83" s="40">
        <v>50</v>
      </c>
      <c r="AH83" s="40"/>
      <c r="AI83" s="40">
        <v>9</v>
      </c>
      <c r="AJ83" s="40"/>
      <c r="AK83" s="40"/>
      <c r="AL83" s="40"/>
      <c r="AM83" s="40"/>
      <c r="AN83" s="40"/>
      <c r="AO83" s="40"/>
      <c r="AP83" s="40"/>
      <c r="AQ83" s="40"/>
      <c r="AR83" s="40">
        <v>36</v>
      </c>
      <c r="AS83" s="40"/>
      <c r="AT83" s="40"/>
      <c r="AU83" s="40"/>
      <c r="AV83" s="40"/>
      <c r="AW83" s="40"/>
      <c r="AX83" s="40"/>
      <c r="AY83" s="40"/>
      <c r="AZ83" s="53">
        <v>0</v>
      </c>
      <c r="BA83" s="40"/>
      <c r="BB83" s="40"/>
      <c r="BC83" s="40"/>
      <c r="BD83" s="85"/>
      <c r="BE83" s="85"/>
      <c r="BF83" s="85"/>
      <c r="BG83" s="85"/>
      <c r="BH83" s="85"/>
      <c r="BI83" s="85"/>
      <c r="BJ83" s="93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32">
        <f>SUM(N83:CM83)</f>
        <v>211</v>
      </c>
      <c r="CO83" s="14">
        <f>N83*$N$158+O83*$O$158+P83*$P$158+Q83*$Q$158+R83*$R$158+S83*$S$158+T83*$T$158+U83*$U$158+V83*$V$158+W83*$W$158+X83*$X$158+Y83*$Y$158+Z83*$Z$159+AA83*$AA$158+AB83*$AB$158+AC83*$AC$158+AD83*$AD$158+AE83*$AE$158+AF83*$AF$158+AG83*$AG$158+AH83*$AH$158+AI83*$AI$158+AJ83*$AJ$158+AK83*$AK$158+AL83*$AL$158+AM83*$AM$158+AN83*$AN$158+AO83*$AO$158+AP83*$AP$158+AQ83*$AQ$158+AR83*$AR$158+AS83*$AS$158+AT83*$AT$158+AU83*$AU$158+AV83*$AV$158+AW83*$AW$158+AX83*$AX$158+AY83*$AY$158+AZ83*$AZ$158+BA83*$BA$158+BB83*$BB$158+BC83*$BC$158+BD83*$BD$158+BE83*$BE$158+BF83*$BF$158+BG83*$BG$158+BH83*$BH$158+BI83*$BI$158+BJ83*$BJ$158+BK83*$BK$158+BL83*$BL$158+BM83*$BM$158+BN83*$BN$158+BO83*$BO$158+BP83*$BP$158+BQ83*$BQ$158+BR83*$BR$158+BS83*$BS$158+BT83*$BT$158+BU83*$BU$158+BV83*$BV$158+BW83*$BW$158+BX83*$BX$158+BY83*$BY$158+BZ83*$BZ$158+CA83*$CA$158+CB83*$CB$158+CC83*$CC$158+CD83*$CD$158+CE83*$CE$158+CF83*$CF$158+CG83*$CG$158+$CH$158*CH83+CI83*$CI$158+CJ83*$CJ$158+CK83*$CK$158+CL83*$CL$158+CM83*$CM$158</f>
        <v>0.45891134836360958</v>
      </c>
      <c r="CP83" s="10">
        <f>O83+T83+X83+Z83+AE83+AG83+AK83+AM83+AQ83+AS83+AW83+AZ83+BC83+BE83+BI83+BK83+BO83+BQ83+BU83+BW83+CA83+CC83+CG83+CI83+CM83</f>
        <v>100</v>
      </c>
      <c r="CQ83" s="10">
        <f>S83+U83+AB83+AH83+AN83+AT83+AY83+BF83+BL83+BR83+BX83+CD83+CJ83</f>
        <v>0</v>
      </c>
      <c r="CR83" s="10">
        <f>Q83+W83+AC83+AI83+AO83+AU83+BG83+BS83+CE83</f>
        <v>17</v>
      </c>
      <c r="CS83" s="58">
        <f>N83+P83+R83+V83+Y83+AA83+AD83+AF83+AJ83+AL83+AP83+AR83+AV83+AX83+BB83+BD83+BH83+BJ83+BN83+BP83+BT83+BV83+BZ83+CF83+CL83</f>
        <v>94</v>
      </c>
      <c r="CT83" s="10">
        <f>BA83+BM83+BY83+CK83</f>
        <v>0</v>
      </c>
      <c r="CU83" s="10">
        <f>CB83+CH83</f>
        <v>0</v>
      </c>
      <c r="CW83" s="33">
        <f>COUNT(N83:CM83)</f>
        <v>8</v>
      </c>
      <c r="CX83" s="61">
        <v>3</v>
      </c>
      <c r="CY83" s="61">
        <v>0</v>
      </c>
      <c r="CZ83" s="63">
        <f>CN83/CW83</f>
        <v>26.375</v>
      </c>
      <c r="DA83" s="37"/>
      <c r="DB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</row>
    <row r="84" spans="1:133" ht="23.25" thickBot="1" x14ac:dyDescent="0.5">
      <c r="A84" s="35">
        <f>RANK(CO84,$CO$4:$CO$153)</f>
        <v>81</v>
      </c>
      <c r="B84" s="8" t="s">
        <v>320</v>
      </c>
      <c r="C84" s="11"/>
      <c r="D84" s="24">
        <f>COUNTIF(N84:CM84,"="&amp;80)</f>
        <v>0</v>
      </c>
      <c r="E84" s="24">
        <v>0</v>
      </c>
      <c r="F84" s="24">
        <f>COUNTIF(BW84:CM84,"="&amp;80)</f>
        <v>0</v>
      </c>
      <c r="G84" s="27"/>
      <c r="H84" s="83">
        <f>COUNTIF(N84:CM84,"="&amp;70)</f>
        <v>0</v>
      </c>
      <c r="I84" s="83">
        <f>COUNTIF(N84:CM84,"&gt;"&amp;59)</f>
        <v>1</v>
      </c>
      <c r="J84" s="84">
        <f>COUNTIF(N84:CM84,"&gt;"&amp;49)</f>
        <v>2</v>
      </c>
      <c r="K84" s="117">
        <f>COUNTIF(N84:CM84,"&gt;"&amp;27)</f>
        <v>2</v>
      </c>
      <c r="L84" s="66"/>
      <c r="M84" s="76"/>
      <c r="N84" s="71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>
        <v>60</v>
      </c>
      <c r="AF84" s="40"/>
      <c r="AG84" s="40"/>
      <c r="AH84" s="40"/>
      <c r="AI84" s="40"/>
      <c r="AJ84" s="40"/>
      <c r="AK84" s="40">
        <v>55</v>
      </c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85"/>
      <c r="BE84" s="85"/>
      <c r="BF84" s="85"/>
      <c r="BG84" s="85"/>
      <c r="BH84" s="85"/>
      <c r="BI84" s="85"/>
      <c r="BJ84" s="93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32">
        <f>SUM(N84:CM84)</f>
        <v>115</v>
      </c>
      <c r="CO84" s="14">
        <f>N84*$N$158+O84*$O$158+P84*$P$158+Q84*$Q$158+R84*$R$158+S84*$S$158+T84*$T$158+U84*$U$158+V84*$V$158+W84*$W$158+X84*$X$158+Y84*$Y$158+Z84*$Z$159+AA84*$AA$158+AB84*$AB$158+AC84*$AC$158+AD84*$AD$158+AE84*$AE$158+AF84*$AF$158+AG84*$AG$158+AH84*$AH$158+AI84*$AI$158+AJ84*$AJ$158+AK84*$AK$158+AL84*$AL$158+AM84*$AM$158+AN84*$AN$158+AO84*$AO$158+AP84*$AP$158+AQ84*$AQ$158+AR84*$AR$158+AS84*$AS$158+AT84*$AT$158+AU84*$AU$158+AV84*$AV$158+AW84*$AW$158+AX84*$AX$158+AY84*$AY$158+AZ84*$AZ$158+BA84*$BA$158+BB84*$BB$158+BC84*$BC$158+BD84*$BD$158+BE84*$BE$158+BF84*$BF$158+BG84*$BG$158+BH84*$BH$158+BI84*$BI$158+BJ84*$BJ$158+BK84*$BK$158+BL84*$BL$158+BM84*$BM$158+BN84*$BN$158+BO84*$BO$158+BP84*$BP$158+BQ84*$BQ$158+BR84*$BR$158+BS84*$BS$158+BT84*$BT$158+BU84*$BU$158+BV84*$BV$158+BW84*$BW$158+BX84*$BX$158+BY84*$BY$158+BZ84*$BZ$158+CA84*$CA$158+CB84*$CB$158+CC84*$CC$158+CD84*$CD$158+CE84*$CE$158+CF84*$CF$158+CG84*$CG$158+$CH$158*CH84+CI84*$CI$158+CJ84*$CJ$158+CK84*$CK$158+CL84*$CL$158+CM84*$CM$158</f>
        <v>0.2937971732386162</v>
      </c>
      <c r="CP84" s="10">
        <f>O84+T84+X84+Z84+AE84+AG84+AK84+AM84+AQ84+AS84+AW84+AZ84+BC84+BE84+BI84+BK84+BO84+BQ84+BU84+BW84+CA84+CC84+CG84+CI84+CM84</f>
        <v>115</v>
      </c>
      <c r="CQ84" s="10">
        <f>S84+U84+AB84+AH84+AN84+AT84+AY84+BF84+BL84+BR84+BX84+CD84+CJ84</f>
        <v>0</v>
      </c>
      <c r="CR84" s="10">
        <f>Q84+W84+AC84+AI84+AO84+AU84+BG84+BS84+CE84</f>
        <v>0</v>
      </c>
      <c r="CS84" s="58">
        <f>N84+P84+R84+V84+Y84+AA84+AD84+AF84+AJ84+AL84+AP84+AR84+AV84+AX84+BB84+BD84+BH84+BJ84+BN84+BP84+BT84+BV84+BZ84+CF84+CL84</f>
        <v>0</v>
      </c>
      <c r="CT84" s="10">
        <f>BA84+BM84+BY84+CK84</f>
        <v>0</v>
      </c>
      <c r="CU84" s="10">
        <f>CB84+CH84</f>
        <v>0</v>
      </c>
      <c r="CW84" s="33">
        <f>COUNT(N84:CM84)</f>
        <v>2</v>
      </c>
      <c r="CX84" s="61">
        <v>1</v>
      </c>
      <c r="CY84" s="61">
        <v>0</v>
      </c>
      <c r="CZ84" s="63">
        <f>CN84/CW84</f>
        <v>57.5</v>
      </c>
    </row>
    <row r="85" spans="1:133" ht="23.25" thickBot="1" x14ac:dyDescent="0.5">
      <c r="A85" s="35">
        <f>RANK(CO85,$CO$4:$CO$153)</f>
        <v>82</v>
      </c>
      <c r="B85" s="8" t="s">
        <v>321</v>
      </c>
      <c r="C85" s="11"/>
      <c r="D85" s="24">
        <f>COUNTIF(N85:CM85,"="&amp;80)</f>
        <v>0</v>
      </c>
      <c r="E85" s="24">
        <v>0</v>
      </c>
      <c r="F85" s="24">
        <f>COUNTIF(BW85:CM85,"="&amp;80)</f>
        <v>0</v>
      </c>
      <c r="G85" s="27"/>
      <c r="H85" s="83">
        <f>COUNTIF(N85:CM85,"="&amp;70)</f>
        <v>0</v>
      </c>
      <c r="I85" s="83">
        <f>COUNTIF(N85:CM85,"&gt;"&amp;59)</f>
        <v>0</v>
      </c>
      <c r="J85" s="84">
        <f>COUNTIF(N85:CM85,"&gt;"&amp;49)</f>
        <v>0</v>
      </c>
      <c r="K85" s="117">
        <f>COUNTIF(N85:CM85,"&gt;"&amp;27)</f>
        <v>0</v>
      </c>
      <c r="L85" s="66"/>
      <c r="M85" s="76"/>
      <c r="N85" s="71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>
        <v>10</v>
      </c>
      <c r="AZ85" s="40">
        <v>8</v>
      </c>
      <c r="BA85" s="40"/>
      <c r="BB85" s="40"/>
      <c r="BC85" s="40"/>
      <c r="BD85" s="85"/>
      <c r="BE85" s="85"/>
      <c r="BF85" s="85"/>
      <c r="BG85" s="85"/>
      <c r="BH85" s="85"/>
      <c r="BI85" s="85"/>
      <c r="BJ85" s="93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32">
        <f>SUM(N85:CM85)</f>
        <v>18</v>
      </c>
      <c r="CO85" s="14">
        <f>N85*$N$158+O85*$O$158+P85*$P$158+Q85*$Q$158+R85*$R$158+S85*$S$158+T85*$T$158+U85*$U$158+V85*$V$158+W85*$W$158+X85*$X$158+Y85*$Y$158+Z85*$Z$159+AA85*$AA$158+AB85*$AB$158+AC85*$AC$158+AD85*$AD$158+AE85*$AE$158+AF85*$AF$158+AG85*$AG$158+AH85*$AH$158+AI85*$AI$158+AJ85*$AJ$158+AK85*$AK$158+AL85*$AL$158+AM85*$AM$158+AN85*$AN$158+AO85*$AO$158+AP85*$AP$158+AQ85*$AQ$158+AR85*$AR$158+AS85*$AS$158+AT85*$AT$158+AU85*$AU$158+AV85*$AV$158+AW85*$AW$158+AX85*$AX$158+AY85*$AY$158+AZ85*$AZ$158+BA85*$BA$158+BB85*$BB$158+BC85*$BC$158+BD85*$BD$158+BE85*$BE$158+BF85*$BF$158+BG85*$BG$158+BH85*$BH$158+BI85*$BI$158+BJ85*$BJ$158+BK85*$BK$158+BL85*$BL$158+BM85*$BM$158+BN85*$BN$158+BO85*$BO$158+BP85*$BP$158+BQ85*$BQ$158+BR85*$BR$158+BS85*$BS$158+BT85*$BT$158+BU85*$BU$158+BV85*$BV$158+BW85*$BW$158+BX85*$BX$158+BY85*$BY$158+BZ85*$BZ$158+CA85*$CA$158+CB85*$CB$158+CC85*$CC$158+CD85*$CD$158+CE85*$CE$158+CF85*$CF$158+CG85*$CG$158+$CH$158*CH85+CI85*$CI$158+CJ85*$CJ$158+CK85*$CK$158+CL85*$CL$158+CM85*$CM$158</f>
        <v>0.27919445556043149</v>
      </c>
      <c r="CP85" s="10">
        <f>O85+T85+X85+Z85+AE85+AG85+AK85+AM85+AQ85+AS85+AW85+AZ85+BC85+BE85+BI85+BK85+BO85+BQ85+BU85+BW85+CA85+CC85+CG85+CI85+CM85</f>
        <v>8</v>
      </c>
      <c r="CQ85" s="10">
        <f>S85+U85+AB85+AH85+AN85+AT85+AY85+BF85+BL85+BR85+BX85+CD85+CJ85</f>
        <v>10</v>
      </c>
      <c r="CR85" s="10">
        <f>Q85+W85+AC85+AI85+AO85+AU85+BG85+BS85+CE85</f>
        <v>0</v>
      </c>
      <c r="CS85" s="58">
        <f>N85+P85+R85+V85+Y85+AA85+AD85+AF85+AJ85+AL85+AP85+AR85+AV85+AX85+BB85+BD85+BH85+BJ85+BN85+BP85+BT85+BV85+BZ85+CF85+CL85</f>
        <v>0</v>
      </c>
      <c r="CT85" s="10">
        <f>BA85+BM85+BY85+CK85</f>
        <v>0</v>
      </c>
      <c r="CU85" s="10">
        <f>CB85+CH85</f>
        <v>0</v>
      </c>
      <c r="CW85" s="33">
        <f>COUNT(N85:CM85)</f>
        <v>2</v>
      </c>
      <c r="CX85" s="61">
        <v>2</v>
      </c>
      <c r="CY85" s="61">
        <v>0</v>
      </c>
      <c r="CZ85" s="63">
        <f>CN85/CW85</f>
        <v>9</v>
      </c>
    </row>
    <row r="86" spans="1:133" ht="23.25" thickBot="1" x14ac:dyDescent="0.5">
      <c r="A86" s="35">
        <f>RANK(CO86,$CO$4:$CO$153)</f>
        <v>83</v>
      </c>
      <c r="B86" s="8" t="s">
        <v>322</v>
      </c>
      <c r="C86" s="11"/>
      <c r="D86" s="24">
        <f>COUNTIF(N86:CM86,"="&amp;80)</f>
        <v>0</v>
      </c>
      <c r="E86" s="24">
        <v>0</v>
      </c>
      <c r="F86" s="24">
        <f>COUNTIF(BW86:CM86,"="&amp;80)</f>
        <v>0</v>
      </c>
      <c r="G86" s="27"/>
      <c r="H86" s="83">
        <f>COUNTIF(N86:CM86,"="&amp;70)</f>
        <v>0</v>
      </c>
      <c r="I86" s="83">
        <f>COUNTIF(N86:CM86,"&gt;"&amp;59)</f>
        <v>0</v>
      </c>
      <c r="J86" s="84">
        <f>COUNTIF(N86:CM86,"&gt;"&amp;49)</f>
        <v>0</v>
      </c>
      <c r="K86" s="117">
        <f>COUNTIF(N86:CM86,"&gt;"&amp;27)</f>
        <v>1</v>
      </c>
      <c r="L86" s="66"/>
      <c r="M86" s="76"/>
      <c r="N86" s="71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>
        <v>14</v>
      </c>
      <c r="AG86" s="53">
        <v>0</v>
      </c>
      <c r="AH86" s="40"/>
      <c r="AI86" s="40"/>
      <c r="AJ86" s="40"/>
      <c r="AK86" s="40"/>
      <c r="AL86" s="40"/>
      <c r="AM86" s="40"/>
      <c r="AN86" s="40"/>
      <c r="AO86" s="40"/>
      <c r="AP86" s="40">
        <v>36</v>
      </c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85"/>
      <c r="BE86" s="85"/>
      <c r="BF86" s="85"/>
      <c r="BG86" s="85"/>
      <c r="BH86" s="85"/>
      <c r="BI86" s="85"/>
      <c r="BJ86" s="93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32">
        <f>SUM(N86:CM86)</f>
        <v>50</v>
      </c>
      <c r="CO86" s="14">
        <f>N86*$N$158+O86*$O$158+P86*$P$158+Q86*$Q$158+R86*$R$158+S86*$S$158+T86*$T$158+U86*$U$158+V86*$V$158+W86*$W$158+X86*$X$158+Y86*$Y$158+Z86*$Z$159+AA86*$AA$158+AB86*$AB$158+AC86*$AC$158+AD86*$AD$158+AE86*$AE$158+AF86*$AF$158+AG86*$AG$158+AH86*$AH$158+AI86*$AI$158+AJ86*$AJ$158+AK86*$AK$158+AL86*$AL$158+AM86*$AM$158+AN86*$AN$158+AO86*$AO$158+AP86*$AP$158+AQ86*$AQ$158+AR86*$AR$158+AS86*$AS$158+AT86*$AT$158+AU86*$AU$158+AV86*$AV$158+AW86*$AW$158+AX86*$AX$158+AY86*$AY$158+AZ86*$AZ$158+BA86*$BA$158+BB86*$BB$158+BC86*$BC$158+BD86*$BD$158+BE86*$BE$158+BF86*$BF$158+BG86*$BG$158+BH86*$BH$158+BI86*$BI$158+BJ86*$BJ$158+BK86*$BK$158+BL86*$BL$158+BM86*$BM$158+BN86*$BN$158+BO86*$BO$158+BP86*$BP$158+BQ86*$BQ$158+BR86*$BR$158+BS86*$BS$158+BT86*$BT$158+BU86*$BU$158+BV86*$BV$158+BW86*$BW$158+BX86*$BX$158+BY86*$BY$158+BZ86*$BZ$158+CA86*$CA$158+CB86*$CB$158+CC86*$CC$158+CD86*$CD$158+CE86*$CE$158+CF86*$CF$158+CG86*$CG$158+$CH$158*CH86+CI86*$CI$158+CJ86*$CJ$158+CK86*$CK$158+CL86*$CL$158+CM86*$CM$158</f>
        <v>0.2341045018470293</v>
      </c>
      <c r="CP86" s="10">
        <f>O86+T86+X86+Z86+AE86+AG86+AK86+AM86+AQ86+AS86+AW86+AZ86+BC86+BE86+BI86+BK86+BO86+BQ86+BU86+BW86+CA86+CC86+CG86+CI86+CM86</f>
        <v>0</v>
      </c>
      <c r="CQ86" s="10">
        <f>S86+U86+AB86+AH86+AN86+AT86+AY86+BF86+BL86+BR86+BX86+CD86+CJ86</f>
        <v>0</v>
      </c>
      <c r="CR86" s="10">
        <f>Q86+W86+AC86+AI86+AO86+AU86+BG86+BS86+CE86</f>
        <v>0</v>
      </c>
      <c r="CS86" s="58">
        <f>N86+P86+R86+V86+Y86+AA86+AD86+AF86+AJ86+AL86+AP86+AR86+AV86+AX86+BB86+BD86+BH86+BJ86+BN86+BP86+BT86+BV86+BZ86+CF86+CL86</f>
        <v>50</v>
      </c>
      <c r="CT86" s="10">
        <f>BA86+BM86+BY86+CK86</f>
        <v>0</v>
      </c>
      <c r="CU86" s="10">
        <f>CB86+CH86</f>
        <v>0</v>
      </c>
      <c r="CW86" s="33">
        <f>COUNT(N86:CM86)</f>
        <v>3</v>
      </c>
      <c r="CX86" s="61">
        <v>2</v>
      </c>
      <c r="CY86" s="61">
        <v>0</v>
      </c>
      <c r="CZ86" s="63">
        <f>CN86/CW86</f>
        <v>16.666666666666668</v>
      </c>
      <c r="DA86" s="37"/>
      <c r="DB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</row>
    <row r="87" spans="1:133" ht="23.25" thickBot="1" x14ac:dyDescent="0.5">
      <c r="A87" s="35">
        <f>RANK(CO87,$CO$4:$CO$153)</f>
        <v>84</v>
      </c>
      <c r="B87" s="8" t="s">
        <v>323</v>
      </c>
      <c r="C87" s="11"/>
      <c r="D87" s="24">
        <f>COUNTIF(N87:CM87,"="&amp;80)</f>
        <v>0</v>
      </c>
      <c r="E87" s="24">
        <v>0</v>
      </c>
      <c r="F87" s="24">
        <f>COUNTIF(BW87:CM87,"="&amp;80)</f>
        <v>0</v>
      </c>
      <c r="G87" s="27"/>
      <c r="H87" s="83">
        <f>COUNTIF(N87:CM87,"="&amp;70)</f>
        <v>0</v>
      </c>
      <c r="I87" s="83">
        <f>COUNTIF(N87:CM87,"&gt;"&amp;59)</f>
        <v>0</v>
      </c>
      <c r="J87" s="84">
        <f>COUNTIF(N87:CM87,"&gt;"&amp;49)</f>
        <v>0</v>
      </c>
      <c r="K87" s="117">
        <f>COUNTIF(N87:CM87,"&gt;"&amp;27)</f>
        <v>0</v>
      </c>
      <c r="L87" s="66">
        <v>1</v>
      </c>
      <c r="M87" s="76"/>
      <c r="N87" s="71">
        <v>11</v>
      </c>
      <c r="O87" s="40">
        <v>6</v>
      </c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>
        <v>18</v>
      </c>
      <c r="AN87" s="40"/>
      <c r="AO87" s="40">
        <v>16</v>
      </c>
      <c r="AP87" s="40"/>
      <c r="AQ87" s="40"/>
      <c r="AR87" s="40"/>
      <c r="AS87" s="40">
        <v>2</v>
      </c>
      <c r="AT87" s="40">
        <v>6</v>
      </c>
      <c r="AU87" s="40"/>
      <c r="AV87" s="40"/>
      <c r="AW87" s="40"/>
      <c r="AX87" s="40"/>
      <c r="AY87" s="40"/>
      <c r="AZ87" s="40"/>
      <c r="BA87" s="40"/>
      <c r="BB87" s="40"/>
      <c r="BC87" s="40"/>
      <c r="BD87" s="85"/>
      <c r="BE87" s="85"/>
      <c r="BF87" s="85"/>
      <c r="BG87" s="85"/>
      <c r="BH87" s="85"/>
      <c r="BI87" s="85"/>
      <c r="BJ87" s="93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32">
        <f>SUM(N87:CM87)</f>
        <v>59</v>
      </c>
      <c r="CO87" s="14">
        <f>N87*$N$158+O87*$O$158+P87*$P$158+Q87*$Q$158+R87*$R$158+S87*$S$158+T87*$T$158+U87*$U$158+V87*$V$158+W87*$W$158+X87*$X$158+Y87*$Y$158+Z87*$Z$159+AA87*$AA$158+AB87*$AB$158+AC87*$AC$158+AD87*$AD$158+AE87*$AE$158+AF87*$AF$158+AG87*$AG$158+AH87*$AH$158+AI87*$AI$158+AJ87*$AJ$158+AK87*$AK$158+AL87*$AL$158+AM87*$AM$158+AN87*$AN$158+AO87*$AO$158+AP87*$AP$158+AQ87*$AQ$158+AR87*$AR$158+AS87*$AS$158+AT87*$AT$158+AU87*$AU$158+AV87*$AV$158+AW87*$AW$158+AX87*$AX$158+AY87*$AY$158+AZ87*$AZ$158+BA87*$BA$158+BB87*$BB$158+BC87*$BC$158+BD87*$BD$158+BE87*$BE$158+BF87*$BF$158+BG87*$BG$158+BH87*$BH$158+BI87*$BI$158+BJ87*$BJ$158+BK87*$BK$158+BL87*$BL$158+BM87*$BM$158+BN87*$BN$158+BO87*$BO$158+BP87*$BP$158+BQ87*$BQ$158+BR87*$BR$158+BS87*$BS$158+BT87*$BT$158+BU87*$BU$158+BV87*$BV$158+BW87*$BW$158+BX87*$BX$158+BY87*$BY$158+BZ87*$BZ$158+CA87*$CA$158+CB87*$CB$158+CC87*$CC$158+CD87*$CD$158+CE87*$CE$158+CF87*$CF$158+CG87*$CG$158+$CH$158*CH87+CI87*$CI$158+CJ87*$CJ$158+CK87*$CK$158+CL87*$CL$158+CM87*$CM$158</f>
        <v>0.23097509689178619</v>
      </c>
      <c r="CP87" s="10">
        <f>O87+T87+X87+Z87+AE87+AG87+AK87+AM87+AQ87+AS87+AW87+AZ87+BC87+BE87+BI87+BK87+BO87+BQ87+BU87+BW87+CA87+CC87+CG87+CI87+CM87</f>
        <v>26</v>
      </c>
      <c r="CQ87" s="10">
        <f>S87+U87+AB87+AH87+AN87+AT87+AY87+BF87+BL87+BR87+BX87+CD87+CJ87</f>
        <v>6</v>
      </c>
      <c r="CR87" s="10">
        <f>Q87+W87+AC87+AI87+AO87+AU87+BG87+BS87+CE87</f>
        <v>16</v>
      </c>
      <c r="CS87" s="58">
        <f>N87+P87+R87+V87+Y87+AA87+AD87+AF87+AJ87+AL87+AP87+AR87+AV87+AX87+BB87+BD87+BH87+BJ87+BN87+BP87+BT87+BV87+BZ87+CF87+CL87</f>
        <v>11</v>
      </c>
      <c r="CT87" s="10">
        <f>BA87+BM87+BY87+CK87</f>
        <v>0</v>
      </c>
      <c r="CU87" s="10">
        <f>CB87+CH87</f>
        <v>0</v>
      </c>
      <c r="CW87" s="33">
        <f>COUNT(N87:CM87)</f>
        <v>6</v>
      </c>
      <c r="CX87" s="61">
        <v>2</v>
      </c>
      <c r="CY87" s="61">
        <v>0</v>
      </c>
      <c r="CZ87" s="63">
        <f>CN87/CW87</f>
        <v>9.8333333333333339</v>
      </c>
    </row>
    <row r="88" spans="1:133" ht="23.25" thickBot="1" x14ac:dyDescent="0.5">
      <c r="A88" s="35">
        <f>RANK(CO88,$CO$4:$CO$153)</f>
        <v>85</v>
      </c>
      <c r="B88" s="8" t="s">
        <v>324</v>
      </c>
      <c r="C88" s="11"/>
      <c r="D88" s="24">
        <f>COUNTIF(N88:CM88,"="&amp;80)</f>
        <v>0</v>
      </c>
      <c r="E88" s="24">
        <v>0</v>
      </c>
      <c r="F88" s="24">
        <f>COUNTIF(BW88:CM88,"="&amp;80)</f>
        <v>0</v>
      </c>
      <c r="G88" s="27"/>
      <c r="H88" s="83">
        <f>COUNTIF(N88:CM88,"="&amp;70)</f>
        <v>0</v>
      </c>
      <c r="I88" s="83">
        <f>COUNTIF(N88:CM88,"&gt;"&amp;59)</f>
        <v>0</v>
      </c>
      <c r="J88" s="84">
        <f>COUNTIF(N88:CM88,"&gt;"&amp;49)</f>
        <v>1</v>
      </c>
      <c r="K88" s="117">
        <f>COUNTIF(N88:CM88,"&gt;"&amp;27)</f>
        <v>2</v>
      </c>
      <c r="L88" s="66"/>
      <c r="M88" s="76"/>
      <c r="N88" s="71"/>
      <c r="O88" s="40">
        <v>7</v>
      </c>
      <c r="P88" s="40"/>
      <c r="Q88" s="40">
        <v>22</v>
      </c>
      <c r="R88" s="40">
        <v>3</v>
      </c>
      <c r="S88" s="40">
        <v>28</v>
      </c>
      <c r="T88" s="40"/>
      <c r="U88" s="40"/>
      <c r="V88" s="40"/>
      <c r="W88" s="40"/>
      <c r="X88" s="40"/>
      <c r="Y88" s="40"/>
      <c r="Z88" s="40"/>
      <c r="AA88" s="40">
        <v>55</v>
      </c>
      <c r="AB88" s="40"/>
      <c r="AC88" s="40">
        <v>14</v>
      </c>
      <c r="AD88" s="40"/>
      <c r="AE88" s="40"/>
      <c r="AF88" s="40"/>
      <c r="AG88" s="40"/>
      <c r="AH88" s="40"/>
      <c r="AI88" s="40">
        <v>10</v>
      </c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85"/>
      <c r="BE88" s="85"/>
      <c r="BF88" s="85"/>
      <c r="BG88" s="85"/>
      <c r="BH88" s="85"/>
      <c r="BI88" s="85"/>
      <c r="BJ88" s="93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32">
        <f>SUM(N88:CM88)</f>
        <v>139</v>
      </c>
      <c r="CO88" s="14">
        <f>N88*$N$158+O88*$O$158+P88*$P$158+Q88*$Q$158+R88*$R$158+S88*$S$158+T88*$T$158+U88*$U$158+V88*$V$158+W88*$W$158+X88*$X$158+Y88*$Y$158+Z88*$Z$159+AA88*$AA$158+AB88*$AB$158+AC88*$AC$158+AD88*$AD$158+AE88*$AE$158+AF88*$AF$158+AG88*$AG$158+AH88*$AH$158+AI88*$AI$158+AJ88*$AJ$158+AK88*$AK$158+AL88*$AL$158+AM88*$AM$158+AN88*$AN$158+AO88*$AO$158+AP88*$AP$158+AQ88*$AQ$158+AR88*$AR$158+AS88*$AS$158+AT88*$AT$158+AU88*$AU$158+AV88*$AV$158+AW88*$AW$158+AX88*$AX$158+AY88*$AY$158+AZ88*$AZ$158+BA88*$BA$158+BB88*$BB$158+BC88*$BC$158+BD88*$BD$158+BE88*$BE$158+BF88*$BF$158+BG88*$BG$158+BH88*$BH$158+BI88*$BI$158+BJ88*$BJ$158+BK88*$BK$158+BL88*$BL$158+BM88*$BM$158+BN88*$BN$158+BO88*$BO$158+BP88*$BP$158+BQ88*$BQ$158+BR88*$BR$158+BS88*$BS$158+BT88*$BT$158+BU88*$BU$158+BV88*$BV$158+BW88*$BW$158+BX88*$BX$158+BY88*$BY$158+BZ88*$BZ$158+CA88*$CA$158+CB88*$CB$158+CC88*$CC$158+CD88*$CD$158+CE88*$CE$158+CF88*$CF$158+CG88*$CG$158+$CH$158*CH88+CI88*$CI$158+CJ88*$CJ$158+CK88*$CK$158+CL88*$CL$158+CM88*$CM$158</f>
        <v>0.13956961063330472</v>
      </c>
      <c r="CP88" s="10">
        <f>O88+T88+X88+Z88+AE88+AG88+AK88+AM88+AQ88+AS88+AW88+AZ88+BC88+BE88+BI88+BK88+BO88+BQ88+BU88+BW88+CA88+CC88+CG88+CI88+CM88</f>
        <v>7</v>
      </c>
      <c r="CQ88" s="10">
        <f>S88+U88+AB88+AH88+AN88+AT88+AY88+BF88+BL88+BR88+BX88+CD88+CJ88</f>
        <v>28</v>
      </c>
      <c r="CR88" s="10">
        <f>Q88+W88+AC88+AI88+AO88+AU88+BG88+BS88+CE88</f>
        <v>46</v>
      </c>
      <c r="CS88" s="58">
        <f>N88+P88+R88+V88+Y88+AA88+AD88+AF88+AJ88+AL88+AP88+AR88+AV88+AX88+BB88+BD88+BH88+BJ88+BN88+BP88+BT88+BV88+BZ88+CF88+CL88</f>
        <v>58</v>
      </c>
      <c r="CT88" s="10">
        <f>BA88+BM88+BY88+CK88</f>
        <v>0</v>
      </c>
      <c r="CU88" s="10">
        <f>CB88+CH88</f>
        <v>0</v>
      </c>
      <c r="CW88" s="33">
        <f>COUNT(N88:CM88)</f>
        <v>7</v>
      </c>
      <c r="CX88" s="61">
        <v>3</v>
      </c>
      <c r="CY88" s="61">
        <v>0</v>
      </c>
      <c r="CZ88" s="63">
        <f>CN88/CW88</f>
        <v>19.857142857142858</v>
      </c>
    </row>
    <row r="89" spans="1:133" ht="23.25" thickBot="1" x14ac:dyDescent="0.5">
      <c r="A89" s="35">
        <f>RANK(CO89,$CO$4:$CO$153)</f>
        <v>86</v>
      </c>
      <c r="B89" s="8" t="s">
        <v>325</v>
      </c>
      <c r="C89" s="11"/>
      <c r="D89" s="24">
        <f>COUNTIF(N89:CM89,"="&amp;80)</f>
        <v>0</v>
      </c>
      <c r="E89" s="24">
        <v>0</v>
      </c>
      <c r="F89" s="24">
        <f>COUNTIF(BW89:CM89,"="&amp;80)</f>
        <v>0</v>
      </c>
      <c r="G89" s="27"/>
      <c r="H89" s="83">
        <f>COUNTIF(N89:CM89,"="&amp;70)</f>
        <v>0</v>
      </c>
      <c r="I89" s="83">
        <f>COUNTIF(N89:CM89,"&gt;"&amp;59)</f>
        <v>0</v>
      </c>
      <c r="J89" s="84">
        <f>COUNTIF(N89:CM89,"&gt;"&amp;49)</f>
        <v>0</v>
      </c>
      <c r="K89" s="117">
        <f>COUNTIF(N89:CM89,"&gt;"&amp;27)</f>
        <v>2</v>
      </c>
      <c r="L89" s="66">
        <v>2</v>
      </c>
      <c r="M89" s="76"/>
      <c r="N89" s="71"/>
      <c r="O89" s="40">
        <v>28</v>
      </c>
      <c r="P89" s="40"/>
      <c r="Q89" s="40"/>
      <c r="R89" s="53">
        <v>0</v>
      </c>
      <c r="S89" s="40">
        <v>7</v>
      </c>
      <c r="T89" s="40">
        <v>12</v>
      </c>
      <c r="U89" s="40"/>
      <c r="V89" s="40">
        <v>13</v>
      </c>
      <c r="W89" s="40"/>
      <c r="X89" s="40">
        <v>25</v>
      </c>
      <c r="Y89" s="40"/>
      <c r="Z89" s="40"/>
      <c r="AA89" s="40"/>
      <c r="AB89" s="40"/>
      <c r="AC89" s="40">
        <v>12</v>
      </c>
      <c r="AD89" s="40"/>
      <c r="AE89" s="40">
        <v>40</v>
      </c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85"/>
      <c r="BE89" s="85"/>
      <c r="BF89" s="85"/>
      <c r="BG89" s="85"/>
      <c r="BH89" s="85"/>
      <c r="BI89" s="85"/>
      <c r="BJ89" s="93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32">
        <f>SUM(N89:CM89)</f>
        <v>137</v>
      </c>
      <c r="CO89" s="14">
        <f>N89*$N$158+O89*$O$158+P89*$P$158+Q89*$Q$158+R89*$R$158+S89*$S$158+T89*$T$158+U89*$U$158+V89*$V$158+W89*$W$158+X89*$X$158+Y89*$Y$158+Z89*$Z$159+AA89*$AA$158+AB89*$AB$158+AC89*$AC$158+AD89*$AD$158+AE89*$AE$158+AF89*$AF$158+AG89*$AG$158+AH89*$AH$158+AI89*$AI$158+AJ89*$AJ$158+AK89*$AK$158+AL89*$AL$158+AM89*$AM$158+AN89*$AN$158+AO89*$AO$158+AP89*$AP$158+AQ89*$AQ$158+AR89*$AR$158+AS89*$AS$158+AT89*$AT$158+AU89*$AU$158+AV89*$AV$158+AW89*$AW$158+AX89*$AX$158+AY89*$AY$158+AZ89*$AZ$158+BA89*$BA$158+BB89*$BB$158+BC89*$BC$158+BD89*$BD$158+BE89*$BE$158+BF89*$BF$158+BG89*$BG$158+BH89*$BH$158+BI89*$BI$158+BJ89*$BJ$158+BK89*$BK$158+BL89*$BL$158+BM89*$BM$158+BN89*$BN$158+BO89*$BO$158+BP89*$BP$158+BQ89*$BQ$158+BR89*$BR$158+BS89*$BS$158+BT89*$BT$158+BU89*$BU$158+BV89*$BV$158+BW89*$BW$158+BX89*$BX$158+BY89*$BY$158+BZ89*$BZ$158+CA89*$CA$158+CB89*$CB$158+CC89*$CC$158+CD89*$CD$158+CE89*$CE$158+CF89*$CF$158+CG89*$CG$158+$CH$158*CH89+CI89*$CI$158+CJ89*$CJ$158+CK89*$CK$158+CL89*$CL$158+CM89*$CM$158</f>
        <v>0.13952900722940809</v>
      </c>
      <c r="CP89" s="10">
        <f>O89+T89+X89+Z89+AE89+AG89+AK89+AM89+AQ89+AS89+AW89+AZ89+BC89+BE89+BI89+BK89+BO89+BQ89+BU89+BW89+CA89+CC89+CG89+CI89+CM89</f>
        <v>105</v>
      </c>
      <c r="CQ89" s="10">
        <f>S89+U89+AB89+AH89+AN89+AT89+AY89+BF89+BL89+BR89+BX89+CD89+CJ89</f>
        <v>7</v>
      </c>
      <c r="CR89" s="10">
        <f>Q89+W89+AC89+AI89+AO89+AU89+BG89+BS89+CE89</f>
        <v>12</v>
      </c>
      <c r="CS89" s="58">
        <f>N89+P89+R89+V89+Y89+AA89+AD89+AF89+AJ89+AL89+AP89+AR89+AV89+AX89+BB89+BD89+BH89+BJ89+BN89+BP89+BT89+BV89+BZ89+CF89+CL89</f>
        <v>13</v>
      </c>
      <c r="CT89" s="10">
        <f>BA89+BM89+BY89+CK89</f>
        <v>0</v>
      </c>
      <c r="CU89" s="10">
        <f>CB89+CH89</f>
        <v>0</v>
      </c>
      <c r="CW89" s="33">
        <f>COUNT(N89:CM89)</f>
        <v>8</v>
      </c>
      <c r="CX89" s="61">
        <v>3</v>
      </c>
      <c r="CY89" s="61">
        <v>0</v>
      </c>
      <c r="CZ89" s="63">
        <f>CN89/CW89</f>
        <v>17.125</v>
      </c>
    </row>
    <row r="90" spans="1:133" ht="23.25" thickBot="1" x14ac:dyDescent="0.5">
      <c r="A90" s="35">
        <f>RANK(CO90,$CO$4:$CO$153)</f>
        <v>87</v>
      </c>
      <c r="B90" s="8" t="s">
        <v>326</v>
      </c>
      <c r="C90" s="11"/>
      <c r="D90" s="24">
        <f>COUNTIF(N90:CM90,"="&amp;80)</f>
        <v>0</v>
      </c>
      <c r="E90" s="24">
        <v>0</v>
      </c>
      <c r="F90" s="24">
        <f>COUNTIF(BW90:CM90,"="&amp;80)</f>
        <v>0</v>
      </c>
      <c r="G90" s="27"/>
      <c r="H90" s="83">
        <f>COUNTIF(N90:CM90,"="&amp;70)</f>
        <v>0</v>
      </c>
      <c r="I90" s="83">
        <f>COUNTIF(N90:CM90,"&gt;"&amp;59)</f>
        <v>0</v>
      </c>
      <c r="J90" s="84">
        <f>COUNTIF(N90:CM90,"&gt;"&amp;49)</f>
        <v>0</v>
      </c>
      <c r="K90" s="117">
        <f>COUNTIF(N90:CM90,"&gt;"&amp;27)</f>
        <v>0</v>
      </c>
      <c r="L90" s="66"/>
      <c r="M90" s="76"/>
      <c r="N90" s="71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>
        <v>20</v>
      </c>
      <c r="AO90" s="40"/>
      <c r="AP90" s="40"/>
      <c r="AQ90" s="40"/>
      <c r="AR90" s="40">
        <v>5</v>
      </c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85"/>
      <c r="BE90" s="85"/>
      <c r="BF90" s="85"/>
      <c r="BG90" s="85"/>
      <c r="BH90" s="85"/>
      <c r="BI90" s="85"/>
      <c r="BJ90" s="93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32">
        <f>SUM(N90:CM90)</f>
        <v>25</v>
      </c>
      <c r="CO90" s="14">
        <f>N90*$N$158+O90*$O$158+P90*$P$158+Q90*$Q$158+R90*$R$158+S90*$S$158+T90*$T$158+U90*$U$158+V90*$V$158+W90*$W$158+X90*$X$158+Y90*$Y$158+Z90*$Z$159+AA90*$AA$158+AB90*$AB$158+AC90*$AC$158+AD90*$AD$158+AE90*$AE$158+AF90*$AF$158+AG90*$AG$158+AH90*$AH$158+AI90*$AI$158+AJ90*$AJ$158+AK90*$AK$158+AL90*$AL$158+AM90*$AM$158+AN90*$AN$158+AO90*$AO$158+AP90*$AP$158+AQ90*$AQ$158+AR90*$AR$158+AS90*$AS$158+AT90*$AT$158+AU90*$AU$158+AV90*$AV$158+AW90*$AW$158+AX90*$AX$158+AY90*$AY$158+AZ90*$AZ$158+BA90*$BA$158+BB90*$BB$158+BC90*$BC$158+BD90*$BD$158+BE90*$BE$158+BF90*$BF$158+BG90*$BG$158+BH90*$BH$158+BI90*$BI$158+BJ90*$BJ$158+BK90*$BK$158+BL90*$BL$158+BM90*$BM$158+BN90*$BN$158+BO90*$BO$158+BP90*$BP$158+BQ90*$BQ$158+BR90*$BR$158+BS90*$BS$158+BT90*$BT$158+BU90*$BU$158+BV90*$BV$158+BW90*$BW$158+BX90*$BX$158+BY90*$BY$158+BZ90*$BZ$158+CA90*$CA$158+CB90*$CB$158+CC90*$CC$158+CD90*$CD$158+CE90*$CE$158+CF90*$CF$158+CG90*$CG$158+$CH$158*CH90+CI90*$CI$158+CJ90*$CJ$158+CK90*$CK$158+CL90*$CL$158+CM90*$CM$158</f>
        <v>0.12811620618251743</v>
      </c>
      <c r="CP90" s="10">
        <f>O90+T90+X90+Z90+AE90+AG90+AK90+AM90+AQ90+AS90+AW90+AZ90+BC90+BE90+BI90+BK90+BO90+BQ90+BU90+BW90+CA90+CC90+CG90+CI90+CM90</f>
        <v>0</v>
      </c>
      <c r="CQ90" s="10">
        <f>S90+U90+AB90+AH90+AN90+AT90+AY90+BF90+BL90+BR90+BX90+CD90+CJ90</f>
        <v>20</v>
      </c>
      <c r="CR90" s="10">
        <f>Q90+W90+AC90+AI90+AO90+AU90+BG90+BS90+CE90</f>
        <v>0</v>
      </c>
      <c r="CS90" s="58">
        <f>N90+P90+R90+V90+Y90+AA90+AD90+AF90+AJ90+AL90+AP90+AR90+AV90+AX90+BB90+BD90+BH90+BJ90+BN90+BP90+BT90+BV90+BZ90+CF90+CL90</f>
        <v>5</v>
      </c>
      <c r="CT90" s="10">
        <f>BA90+BM90+BY90+CK90</f>
        <v>0</v>
      </c>
      <c r="CU90" s="10">
        <f>CB90+CH90</f>
        <v>0</v>
      </c>
      <c r="CW90" s="33">
        <f>COUNT(N90:CM90)</f>
        <v>2</v>
      </c>
      <c r="CX90" s="61">
        <v>1</v>
      </c>
      <c r="CY90" s="61">
        <v>0</v>
      </c>
      <c r="CZ90" s="63">
        <f>CN90/CW90</f>
        <v>12.5</v>
      </c>
    </row>
    <row r="91" spans="1:133" ht="23.25" thickBot="1" x14ac:dyDescent="0.5">
      <c r="A91" s="35">
        <f>RANK(CO91,$CO$4:$CO$153)</f>
        <v>88</v>
      </c>
      <c r="B91" s="8" t="s">
        <v>327</v>
      </c>
      <c r="C91" s="11"/>
      <c r="D91" s="24">
        <f>COUNTIF(N91:CM91,"="&amp;80)</f>
        <v>0</v>
      </c>
      <c r="E91" s="24">
        <v>0</v>
      </c>
      <c r="F91" s="24">
        <f>COUNTIF(BW91:CM91,"="&amp;80)</f>
        <v>0</v>
      </c>
      <c r="G91" s="27"/>
      <c r="H91" s="83">
        <f>COUNTIF(N91:CM91,"="&amp;70)</f>
        <v>0</v>
      </c>
      <c r="I91" s="83">
        <f>COUNTIF(N91:CM91,"&gt;"&amp;59)</f>
        <v>0</v>
      </c>
      <c r="J91" s="84">
        <f>COUNTIF(N91:CM91,"&gt;"&amp;49)</f>
        <v>0</v>
      </c>
      <c r="K91" s="117">
        <f>COUNTIF(N91:CM91,"&gt;"&amp;27)</f>
        <v>0</v>
      </c>
      <c r="L91" s="66">
        <v>1</v>
      </c>
      <c r="M91" s="76"/>
      <c r="N91" s="71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>
        <v>18</v>
      </c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>
        <v>7</v>
      </c>
      <c r="AW91" s="40"/>
      <c r="AX91" s="40"/>
      <c r="AY91" s="40"/>
      <c r="AZ91" s="40"/>
      <c r="BA91" s="40"/>
      <c r="BB91" s="40"/>
      <c r="BC91" s="40"/>
      <c r="BD91" s="85"/>
      <c r="BE91" s="85"/>
      <c r="BF91" s="85"/>
      <c r="BG91" s="85"/>
      <c r="BH91" s="85"/>
      <c r="BI91" s="85"/>
      <c r="BJ91" s="93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32">
        <f>SUM(N91:CM91)</f>
        <v>25</v>
      </c>
      <c r="CO91" s="14">
        <f>N91*$N$158+O91*$O$158+P91*$P$158+Q91*$Q$158+R91*$R$158+S91*$S$158+T91*$T$158+U91*$U$158+V91*$V$158+W91*$W$158+X91*$X$158+Y91*$Y$158+Z91*$Z$159+AA91*$AA$158+AB91*$AB$158+AC91*$AC$158+AD91*$AD$158+AE91*$AE$158+AF91*$AF$158+AG91*$AG$158+AH91*$AH$158+AI91*$AI$158+AJ91*$AJ$158+AK91*$AK$158+AL91*$AL$158+AM91*$AM$158+AN91*$AN$158+AO91*$AO$158+AP91*$AP$158+AQ91*$AQ$158+AR91*$AR$158+AS91*$AS$158+AT91*$AT$158+AU91*$AU$158+AV91*$AV$158+AW91*$AW$158+AX91*$AX$158+AY91*$AY$158+AZ91*$AZ$158+BA91*$BA$158+BB91*$BB$158+BC91*$BC$158+BD91*$BD$158+BE91*$BE$158+BF91*$BF$158+BG91*$BG$158+BH91*$BH$158+BI91*$BI$158+BJ91*$BJ$158+BK91*$BK$158+BL91*$BL$158+BM91*$BM$158+BN91*$BN$158+BO91*$BO$158+BP91*$BP$158+BQ91*$BQ$158+BR91*$BR$158+BS91*$BS$158+BT91*$BT$158+BU91*$BU$158+BV91*$BV$158+BW91*$BW$158+BX91*$BX$158+BY91*$BY$158+BZ91*$BZ$158+CA91*$CA$158+CB91*$CB$158+CC91*$CC$158+CD91*$CD$158+CE91*$CE$158+CF91*$CF$158+CG91*$CG$158+$CH$158*CH91+CI91*$CI$158+CJ91*$CJ$158+CK91*$CK$158+CL91*$CL$158+CM91*$CM$158</f>
        <v>0.10453841250875463</v>
      </c>
      <c r="CP91" s="10">
        <f>O91+T91+X91+Z91+AE91+AG91+AK91+AM91+AQ91+AS91+AW91+AZ91+BC91+BE91+BI91+BK91+BO91+BQ91+BU91+BW91+CA91+CC91+CG91+CI91+CM91</f>
        <v>0</v>
      </c>
      <c r="CQ91" s="10">
        <f>S91+U91+AB91+AH91+AN91+AT91+AY91+BF91+BL91+BR91+BX91+CD91+CJ91</f>
        <v>0</v>
      </c>
      <c r="CR91" s="10">
        <f>Q91+W91+AC91+AI91+AO91+AU91+BG91+BS91+CE91</f>
        <v>0</v>
      </c>
      <c r="CS91" s="58">
        <f>N91+P91+R91+V91+Y91+AA91+AD91+AF91+AJ91+AL91+AP91+AR91+AV91+AX91+BB91+BD91+BH91+BJ91+BN91+BP91+BT91+BV91+BZ91+CF91+CL91</f>
        <v>25</v>
      </c>
      <c r="CT91" s="10">
        <f>BA91+BM91+BY91+CK91</f>
        <v>0</v>
      </c>
      <c r="CU91" s="10">
        <f>CB91+CH91</f>
        <v>0</v>
      </c>
      <c r="CW91" s="33">
        <f>COUNT(N91:CM91)</f>
        <v>2</v>
      </c>
      <c r="CX91" s="61">
        <v>1</v>
      </c>
      <c r="CY91" s="61">
        <v>0</v>
      </c>
      <c r="CZ91" s="63">
        <f>CN91/CW91</f>
        <v>12.5</v>
      </c>
    </row>
    <row r="92" spans="1:133" ht="23.25" thickBot="1" x14ac:dyDescent="0.5">
      <c r="A92" s="35">
        <f>RANK(CO92,$CO$4:$CO$153)</f>
        <v>89</v>
      </c>
      <c r="B92" s="8" t="s">
        <v>328</v>
      </c>
      <c r="C92" s="11"/>
      <c r="D92" s="24">
        <f>COUNTIF(N92:CM92,"="&amp;80)</f>
        <v>0</v>
      </c>
      <c r="E92" s="24">
        <v>0</v>
      </c>
      <c r="F92" s="24">
        <f>COUNTIF(BW92:CM92,"="&amp;80)</f>
        <v>0</v>
      </c>
      <c r="G92" s="27"/>
      <c r="H92" s="83">
        <f>COUNTIF(N92:CM92,"="&amp;70)</f>
        <v>0</v>
      </c>
      <c r="I92" s="83">
        <f>COUNTIF(N92:CM92,"&gt;"&amp;59)</f>
        <v>0</v>
      </c>
      <c r="J92" s="84">
        <f>COUNTIF(N92:CM92,"&gt;"&amp;49)</f>
        <v>0</v>
      </c>
      <c r="K92" s="117">
        <f>COUNTIF(N92:CM92,"&gt;"&amp;27)</f>
        <v>0</v>
      </c>
      <c r="L92" s="66"/>
      <c r="M92" s="76"/>
      <c r="N92" s="71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>
        <v>20</v>
      </c>
      <c r="AJ92" s="40"/>
      <c r="AK92" s="40"/>
      <c r="AL92" s="40"/>
      <c r="AM92" s="40"/>
      <c r="AN92" s="40">
        <v>10</v>
      </c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85"/>
      <c r="BE92" s="85"/>
      <c r="BF92" s="85"/>
      <c r="BG92" s="85"/>
      <c r="BH92" s="85"/>
      <c r="BI92" s="85"/>
      <c r="BJ92" s="93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32">
        <f>SUM(N92:CM92)</f>
        <v>30</v>
      </c>
      <c r="CO92" s="14">
        <f>N92*$N$158+O92*$O$158+P92*$P$158+Q92*$Q$158+R92*$R$158+S92*$S$158+T92*$T$158+U92*$U$158+V92*$V$158+W92*$W$158+X92*$X$158+Y92*$Y$158+Z92*$Z$159+AA92*$AA$158+AB92*$AB$158+AC92*$AC$158+AD92*$AD$158+AE92*$AE$158+AF92*$AF$158+AG92*$AG$158+AH92*$AH$158+AI92*$AI$158+AJ92*$AJ$158+AK92*$AK$158+AL92*$AL$158+AM92*$AM$158+AN92*$AN$158+AO92*$AO$158+AP92*$AP$158+AQ92*$AQ$158+AR92*$AR$158+AS92*$AS$158+AT92*$AT$158+AU92*$AU$158+AV92*$AV$158+AW92*$AW$158+AX92*$AX$158+AY92*$AY$158+AZ92*$AZ$158+BA92*$BA$158+BB92*$BB$158+BC92*$BC$158+BD92*$BD$158+BE92*$BE$158+BF92*$BF$158+BG92*$BG$158+BH92*$BH$158+BI92*$BI$158+BJ92*$BJ$158+BK92*$BK$158+BL92*$BL$158+BM92*$BM$158+BN92*$BN$158+BO92*$BO$158+BP92*$BP$158+BQ92*$BQ$158+BR92*$BR$158+BS92*$BS$158+BT92*$BT$158+BU92*$BU$158+BV92*$BV$158+BW92*$BW$158+BX92*$BX$158+BY92*$BY$158+BZ92*$BZ$158+CA92*$CA$158+CB92*$CB$158+CC92*$CC$158+CD92*$CD$158+CE92*$CE$158+CF92*$CF$158+CG92*$CG$158+$CH$158*CH92+CI92*$CI$158+CJ92*$CJ$158+CK92*$CK$158+CL92*$CL$158+CM92*$CM$158</f>
        <v>0.10116252586494931</v>
      </c>
      <c r="CP92" s="10">
        <f>O92+T92+X92+Z92+AE92+AG92+AK92+AM92+AQ92+AS92+AW92+AZ92+BC92+BE92+BI92+BK92+BO92+BQ92+BU92+BW92+CA92+CC92+CG92+CI92+CM92</f>
        <v>0</v>
      </c>
      <c r="CQ92" s="10">
        <f>S92+U92+AB92+AH92+AN92+AT92+AY92+BF92+BL92+BR92+BX92+CD92+CJ92</f>
        <v>10</v>
      </c>
      <c r="CR92" s="10">
        <f>Q92+W92+AC92+AI92+AO92+AU92+BG92+BS92+CE92</f>
        <v>20</v>
      </c>
      <c r="CS92" s="58">
        <f>N92+P92+R92+V92+Y92+AA92+AD92+AF92+AJ92+AL92+AP92+AR92+AV92+AX92+BB92+BD92+BH92+BJ92+BN92+BP92+BT92+BV92+BZ92+CF92+CL92</f>
        <v>0</v>
      </c>
      <c r="CT92" s="10">
        <f>BA92+BM92+BY92+CK92</f>
        <v>0</v>
      </c>
      <c r="CU92" s="10">
        <f>CB92+CH92</f>
        <v>0</v>
      </c>
      <c r="CW92" s="33">
        <f>COUNT(N92:CM92)</f>
        <v>2</v>
      </c>
      <c r="CX92" s="61">
        <v>1</v>
      </c>
      <c r="CY92" s="61">
        <v>0</v>
      </c>
      <c r="CZ92" s="63">
        <f>CN92/CW92</f>
        <v>15</v>
      </c>
    </row>
    <row r="93" spans="1:133" ht="23.25" thickBot="1" x14ac:dyDescent="0.5">
      <c r="A93" s="35">
        <f>RANK(CO93,$CO$4:$CO$153)</f>
        <v>90</v>
      </c>
      <c r="B93" s="8" t="s">
        <v>329</v>
      </c>
      <c r="C93" s="11"/>
      <c r="D93" s="24">
        <f>COUNTIF(N93:CM93,"="&amp;80)</f>
        <v>0</v>
      </c>
      <c r="E93" s="24">
        <v>0</v>
      </c>
      <c r="F93" s="24">
        <f>COUNTIF(BW93:CM93,"="&amp;80)</f>
        <v>0</v>
      </c>
      <c r="G93" s="27"/>
      <c r="H93" s="83">
        <f>COUNTIF(N93:CM93,"="&amp;70)</f>
        <v>0</v>
      </c>
      <c r="I93" s="83">
        <f>COUNTIF(N93:CM93,"&gt;"&amp;59)</f>
        <v>0</v>
      </c>
      <c r="J93" s="84">
        <f>COUNTIF(N93:CM93,"&gt;"&amp;49)</f>
        <v>0</v>
      </c>
      <c r="K93" s="117">
        <f>COUNTIF(N93:CM93,"&gt;"&amp;27)</f>
        <v>3</v>
      </c>
      <c r="L93" s="66"/>
      <c r="M93" s="76"/>
      <c r="N93" s="71"/>
      <c r="O93" s="40"/>
      <c r="P93" s="40"/>
      <c r="Q93" s="40"/>
      <c r="R93" s="40"/>
      <c r="S93" s="40"/>
      <c r="T93" s="40"/>
      <c r="U93" s="40">
        <v>36</v>
      </c>
      <c r="V93" s="40">
        <v>32</v>
      </c>
      <c r="W93" s="40"/>
      <c r="X93" s="40"/>
      <c r="Y93" s="40"/>
      <c r="Z93" s="40"/>
      <c r="AA93" s="40"/>
      <c r="AB93" s="40"/>
      <c r="AC93" s="40"/>
      <c r="AD93" s="40"/>
      <c r="AE93" s="40"/>
      <c r="AF93" s="40">
        <v>28</v>
      </c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85"/>
      <c r="BE93" s="85"/>
      <c r="BF93" s="85"/>
      <c r="BG93" s="85"/>
      <c r="BH93" s="85"/>
      <c r="BI93" s="85"/>
      <c r="BJ93" s="93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32">
        <f>SUM(N93:CM93)</f>
        <v>96</v>
      </c>
      <c r="CO93" s="14">
        <f>N93*$N$158+O93*$O$158+P93*$P$158+Q93*$Q$158+R93*$R$158+S93*$S$158+T93*$T$158+U93*$U$158+V93*$V$158+W93*$W$158+X93*$X$158+Y93*$Y$158+Z93*$Z$159+AA93*$AA$158+AB93*$AB$158+AC93*$AC$158+AD93*$AD$158+AE93*$AE$158+AF93*$AF$158+AG93*$AG$158+AH93*$AH$158+AI93*$AI$158+AJ93*$AJ$158+AK93*$AK$158+AL93*$AL$158+AM93*$AM$158+AN93*$AN$158+AO93*$AO$158+AP93*$AP$158+AQ93*$AQ$158+AR93*$AR$158+AS93*$AS$158+AT93*$AT$158+AU93*$AU$158+AV93*$AV$158+AW93*$AW$158+AX93*$AX$158+AY93*$AY$158+AZ93*$AZ$158+BA93*$BA$158+BB93*$BB$158+BC93*$BC$158+BD93*$BD$158+BE93*$BE$158+BF93*$BF$158+BG93*$BG$158+BH93*$BH$158+BI93*$BI$158+BJ93*$BJ$158+BK93*$BK$158+BL93*$BL$158+BM93*$BM$158+BN93*$BN$158+BO93*$BO$158+BP93*$BP$158+BQ93*$BQ$158+BR93*$BR$158+BS93*$BS$158+BT93*$BT$158+BU93*$BU$158+BV93*$BV$158+BW93*$BW$158+BX93*$BX$158+BY93*$BY$158+BZ93*$BZ$158+CA93*$CA$158+CB93*$CB$158+CC93*$CC$158+CD93*$CD$158+CE93*$CE$158+CF93*$CF$158+CG93*$CG$158+$CH$158*CH93+CI93*$CI$158+CJ93*$CJ$158+CK93*$CK$158+CL93*$CL$158+CM93*$CM$158</f>
        <v>0.10074217753647813</v>
      </c>
      <c r="CP93" s="10">
        <f>O93+T93+X93+Z93+AE93+AG93+AK93+AM93+AQ93+AS93+AW93+AZ93+BC93+BE93+BI93+BK93+BO93+BQ93+BU93+BW93+CA93+CC93+CG93+CI93+CM93</f>
        <v>0</v>
      </c>
      <c r="CQ93" s="10">
        <f>S93+U93+AB93+AH93+AN93+AT93+AY93+BF93+BL93+BR93+BX93+CD93+CJ93</f>
        <v>36</v>
      </c>
      <c r="CR93" s="10">
        <f>Q93+W93+AC93+AI93+AO93+AU93+BG93+BS93+CE93</f>
        <v>0</v>
      </c>
      <c r="CS93" s="58">
        <f>N93+P93+R93+V93+Y93+AA93+AD93+AF93+AJ93+AL93+AP93+AR93+AV93+AX93+BB93+BD93+BH93+BJ93+BN93+BP93+BT93+BV93+BZ93+CF93+CL93</f>
        <v>60</v>
      </c>
      <c r="CT93" s="10">
        <f>BA93+BM93+BY93+CK93</f>
        <v>0</v>
      </c>
      <c r="CU93" s="10">
        <f>CB93+CH93</f>
        <v>0</v>
      </c>
      <c r="CW93" s="33">
        <f>COUNT(N93:CM93)</f>
        <v>3</v>
      </c>
      <c r="CX93" s="61">
        <v>2</v>
      </c>
      <c r="CY93" s="61">
        <v>0</v>
      </c>
      <c r="CZ93" s="63">
        <f>CN93/CW93</f>
        <v>32</v>
      </c>
    </row>
    <row r="94" spans="1:133" ht="23.25" thickBot="1" x14ac:dyDescent="0.5">
      <c r="A94" s="35">
        <f>RANK(CO94,$CO$4:$CO$153)</f>
        <v>91</v>
      </c>
      <c r="B94" s="8" t="s">
        <v>330</v>
      </c>
      <c r="C94" s="11"/>
      <c r="D94" s="24">
        <f>COUNTIF(N94:CM94,"="&amp;80)</f>
        <v>0</v>
      </c>
      <c r="E94" s="24">
        <v>0</v>
      </c>
      <c r="F94" s="24">
        <f>COUNTIF(BW94:CM94,"="&amp;80)</f>
        <v>0</v>
      </c>
      <c r="G94" s="27"/>
      <c r="H94" s="83">
        <f>COUNTIF(N94:CM94,"="&amp;70)</f>
        <v>0</v>
      </c>
      <c r="I94" s="83">
        <f>COUNTIF(N94:CM94,"&gt;"&amp;59)</f>
        <v>0</v>
      </c>
      <c r="J94" s="84">
        <f>COUNTIF(N94:CM94,"&gt;"&amp;49)</f>
        <v>0</v>
      </c>
      <c r="K94" s="117">
        <f>COUNTIF(N94:CM94,"&gt;"&amp;27)</f>
        <v>2</v>
      </c>
      <c r="L94" s="66"/>
      <c r="M94" s="76"/>
      <c r="N94" s="71"/>
      <c r="O94" s="40"/>
      <c r="P94" s="40"/>
      <c r="Q94" s="40"/>
      <c r="R94" s="40">
        <v>9</v>
      </c>
      <c r="S94" s="40"/>
      <c r="T94" s="40"/>
      <c r="U94" s="40"/>
      <c r="V94" s="40"/>
      <c r="W94" s="40"/>
      <c r="X94" s="40">
        <v>40</v>
      </c>
      <c r="Y94" s="40"/>
      <c r="Z94" s="40"/>
      <c r="AA94" s="40"/>
      <c r="AB94" s="40">
        <v>40</v>
      </c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85"/>
      <c r="BE94" s="85"/>
      <c r="BF94" s="85"/>
      <c r="BG94" s="85"/>
      <c r="BH94" s="85"/>
      <c r="BI94" s="85"/>
      <c r="BJ94" s="93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32">
        <f>SUM(N94:CM94)</f>
        <v>89</v>
      </c>
      <c r="CO94" s="14">
        <f>N94*$N$158+O94*$O$158+P94*$P$158+Q94*$Q$158+R94*$R$158+S94*$S$158+T94*$T$158+U94*$U$158+V94*$V$158+W94*$W$158+X94*$X$158+Y94*$Y$158+Z94*$Z$159+AA94*$AA$158+AB94*$AB$158+AC94*$AC$158+AD94*$AD$158+AE94*$AE$158+AF94*$AF$158+AG94*$AG$158+AH94*$AH$158+AI94*$AI$158+AJ94*$AJ$158+AK94*$AK$158+AL94*$AL$158+AM94*$AM$158+AN94*$AN$158+AO94*$AO$158+AP94*$AP$158+AQ94*$AQ$158+AR94*$AR$158+AS94*$AS$158+AT94*$AT$158+AU94*$AU$158+AV94*$AV$158+AW94*$AW$158+AX94*$AX$158+AY94*$AY$158+AZ94*$AZ$158+BA94*$BA$158+BB94*$BB$158+BC94*$BC$158+BD94*$BD$158+BE94*$BE$158+BF94*$BF$158+BG94*$BG$158+BH94*$BH$158+BI94*$BI$158+BJ94*$BJ$158+BK94*$BK$158+BL94*$BL$158+BM94*$BM$158+BN94*$BN$158+BO94*$BO$158+BP94*$BP$158+BQ94*$BQ$158+BR94*$BR$158+BS94*$BS$158+BT94*$BT$158+BU94*$BU$158+BV94*$BV$158+BW94*$BW$158+BX94*$BX$158+BY94*$BY$158+BZ94*$BZ$158+CA94*$CA$158+CB94*$CB$158+CC94*$CC$158+CD94*$CD$158+CE94*$CE$158+CF94*$CF$158+CG94*$CG$158+$CH$158*CH94+CI94*$CI$158+CJ94*$CJ$158+CK94*$CK$158+CL94*$CL$158+CM94*$CM$158</f>
        <v>9.0891981741247602E-2</v>
      </c>
      <c r="CP94" s="10">
        <f>O94+T94+X94+Z94+AE94+AG94+AK94+AM94+AQ94+AS94+AW94+AZ94+BC94+BE94+BI94+BK94+BO94+BQ94+BU94+BW94+CA94+CC94+CG94+CI94+CM94</f>
        <v>40</v>
      </c>
      <c r="CQ94" s="10">
        <f>S94+U94+AB94+AH94+AN94+AT94+AY94+BF94+BL94+BR94+BX94+CD94+CJ94</f>
        <v>40</v>
      </c>
      <c r="CR94" s="10">
        <f>Q94+W94+AC94+AI94+AO94+AU94+BG94+BS94+CE94</f>
        <v>0</v>
      </c>
      <c r="CS94" s="58">
        <f>N94+P94+R94+V94+Y94+AA94+AD94+AF94+AJ94+AL94+AP94+AR94+AV94+AX94+BB94+BD94+BH94+BJ94+BN94+BP94+BT94+BV94+BZ94+CF94+CL94</f>
        <v>9</v>
      </c>
      <c r="CT94" s="10">
        <f>BA94+BM94+BY94+CK94</f>
        <v>0</v>
      </c>
      <c r="CU94" s="10">
        <f>CB94+CH94</f>
        <v>0</v>
      </c>
      <c r="CW94" s="33">
        <f>COUNT(N94:CM94)</f>
        <v>3</v>
      </c>
      <c r="CX94" s="61">
        <v>1</v>
      </c>
      <c r="CY94" s="61">
        <v>0</v>
      </c>
      <c r="CZ94" s="63">
        <f>CN94/CW94</f>
        <v>29.666666666666668</v>
      </c>
    </row>
    <row r="95" spans="1:133" ht="23.25" thickBot="1" x14ac:dyDescent="0.5">
      <c r="A95" s="35">
        <f>RANK(CO95,$CO$4:$CO$153)</f>
        <v>92</v>
      </c>
      <c r="B95" s="8" t="s">
        <v>331</v>
      </c>
      <c r="C95" s="11"/>
      <c r="D95" s="24">
        <f>COUNTIF(N95:CM95,"="&amp;80)</f>
        <v>0</v>
      </c>
      <c r="E95" s="24">
        <v>0</v>
      </c>
      <c r="F95" s="24">
        <f>COUNTIF(BW95:CM95,"="&amp;80)</f>
        <v>0</v>
      </c>
      <c r="G95" s="27"/>
      <c r="H95" s="83">
        <f>COUNTIF(N95:CM95,"="&amp;70)</f>
        <v>0</v>
      </c>
      <c r="I95" s="83">
        <f>COUNTIF(N95:CM95,"&gt;"&amp;59)</f>
        <v>0</v>
      </c>
      <c r="J95" s="84">
        <f>COUNTIF(N95:CM95,"&gt;"&amp;49)</f>
        <v>0</v>
      </c>
      <c r="K95" s="117">
        <f>COUNTIF(N95:CM95,"&gt;"&amp;27)</f>
        <v>0</v>
      </c>
      <c r="L95" s="66"/>
      <c r="M95" s="76"/>
      <c r="N95" s="71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>
        <v>4</v>
      </c>
      <c r="BD95" s="85"/>
      <c r="BE95" s="85"/>
      <c r="BF95" s="85"/>
      <c r="BG95" s="85"/>
      <c r="BH95" s="85"/>
      <c r="BI95" s="85"/>
      <c r="BJ95" s="93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32">
        <f>SUM(N95:CM95)</f>
        <v>4</v>
      </c>
      <c r="CO95" s="14">
        <f>N95*$N$158+O95*$O$158+P95*$P$158+Q95*$Q$158+R95*$R$158+S95*$S$158+T95*$T$158+U95*$U$158+V95*$V$158+W95*$W$158+X95*$X$158+Y95*$Y$158+Z95*$Z$159+AA95*$AA$158+AB95*$AB$158+AC95*$AC$158+AD95*$AD$158+AE95*$AE$158+AF95*$AF$158+AG95*$AG$158+AH95*$AH$158+AI95*$AI$158+AJ95*$AJ$158+AK95*$AK$158+AL95*$AL$158+AM95*$AM$158+AN95*$AN$158+AO95*$AO$158+AP95*$AP$158+AQ95*$AQ$158+AR95*$AR$158+AS95*$AS$158+AT95*$AT$158+AU95*$AU$158+AV95*$AV$158+AW95*$AW$158+AX95*$AX$158+AY95*$AY$158+AZ95*$AZ$158+BA95*$BA$158+BB95*$BB$158+BC95*$BC$158+BD95*$BD$158+BE95*$BE$158+BF95*$BF$158+BG95*$BG$158+BH95*$BH$158+BI95*$BI$158+BJ95*$BJ$158+BK95*$BK$158+BL95*$BL$158+BM95*$BM$158+BN95*$BN$158+BO95*$BO$158+BP95*$BP$158+BQ95*$BQ$158+BR95*$BR$158+BS95*$BS$158+BT95*$BT$158+BU95*$BU$158+BV95*$BV$158+BW95*$BW$158+BX95*$BX$158+BY95*$BY$158+BZ95*$BZ$158+CA95*$CA$158+CB95*$CB$158+CC95*$CC$158+CD95*$CD$158+CE95*$CE$158+CF95*$CF$158+CG95*$CG$158+$CH$158*CH95+CI95*$CI$158+CJ95*$CJ$158+CK95*$CK$158+CL95*$CL$158+CM95*$CM$158</f>
        <v>9.0113598179756796E-2</v>
      </c>
      <c r="CP95" s="10">
        <f>O95+T95+X95+Z95+AE95+AG95+AK95+AM95+AQ95+AS95+AW95+AZ95+BC95+BE95+BI95+BK95+BO95+BQ95+BU95+BW95+CA95+CC95+CG95+CI95+CM95</f>
        <v>4</v>
      </c>
      <c r="CQ95" s="10">
        <f>S95+U95+AB95+AH95+AN95+AT95+AY95+BF95+BL95+BR95+BX95+CD95+CJ95</f>
        <v>0</v>
      </c>
      <c r="CR95" s="10">
        <f>Q95+W95+AC95+AI95+AO95+AU95+BG95+BS95+CE95</f>
        <v>0</v>
      </c>
      <c r="CS95" s="58">
        <f>N95+P95+R95+V95+Y95+AA95+AD95+AF95+AJ95+AL95+AP95+AR95+AV95+AX95+BB95+BD95+BH95+BJ95+BN95+BP95+BT95+BV95+BZ95+CF95+CL95</f>
        <v>0</v>
      </c>
      <c r="CT95" s="10">
        <f>BA95+BM95+BY95+CK95</f>
        <v>0</v>
      </c>
      <c r="CU95" s="10">
        <f>CB95+CH95</f>
        <v>0</v>
      </c>
      <c r="CW95" s="33">
        <f>COUNT(N95:CM95)</f>
        <v>1</v>
      </c>
      <c r="CX95" s="61">
        <v>1</v>
      </c>
      <c r="CY95" s="61">
        <v>0</v>
      </c>
      <c r="CZ95" s="63">
        <f>CN95/CW95</f>
        <v>4</v>
      </c>
    </row>
    <row r="96" spans="1:133" ht="23.25" thickBot="1" x14ac:dyDescent="0.5">
      <c r="A96" s="35">
        <f>RANK(CO96,$CO$4:$CO$153)</f>
        <v>93</v>
      </c>
      <c r="B96" s="8" t="s">
        <v>332</v>
      </c>
      <c r="C96" s="11"/>
      <c r="D96" s="24">
        <f>COUNTIF(N96:CM96,"="&amp;80)</f>
        <v>0</v>
      </c>
      <c r="E96" s="24">
        <v>0</v>
      </c>
      <c r="F96" s="24">
        <f>COUNTIF(BW96:CM96,"="&amp;80)</f>
        <v>0</v>
      </c>
      <c r="G96" s="27"/>
      <c r="H96" s="83">
        <f>COUNTIF(N96:CM96,"="&amp;70)</f>
        <v>0</v>
      </c>
      <c r="I96" s="83">
        <f>COUNTIF(N96:CM96,"&gt;"&amp;59)</f>
        <v>0</v>
      </c>
      <c r="J96" s="84">
        <f>COUNTIF(N96:CM96,"&gt;"&amp;49)</f>
        <v>0</v>
      </c>
      <c r="K96" s="117">
        <f>COUNTIF(N96:CM96,"&gt;"&amp;27)</f>
        <v>0</v>
      </c>
      <c r="L96" s="66"/>
      <c r="M96" s="76"/>
      <c r="N96" s="71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>
        <v>3</v>
      </c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86">
        <v>3</v>
      </c>
      <c r="BE96" s="40"/>
      <c r="BF96" s="40"/>
      <c r="BG96" s="40"/>
      <c r="BH96" s="40"/>
      <c r="BI96" s="40"/>
      <c r="BJ96" s="71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32">
        <f>SUM(N96:CM96)</f>
        <v>6</v>
      </c>
      <c r="CO96" s="14">
        <f>N96*$N$158+O96*$O$158+P96*$P$158+Q96*$Q$158+R96*$R$158+S96*$S$158+T96*$T$158+U96*$U$158+V96*$V$158+W96*$W$158+X96*$X$158+Y96*$Y$158+Z96*$Z$159+AA96*$AA$158+AB96*$AB$158+AC96*$AC$158+AD96*$AD$158+AE96*$AE$158+AF96*$AF$158+AG96*$AG$158+AH96*$AH$158+AI96*$AI$158+AJ96*$AJ$158+AK96*$AK$158+AL96*$AL$158+AM96*$AM$158+AN96*$AN$158+AO96*$AO$158+AP96*$AP$158+AQ96*$AQ$158+AR96*$AR$158+AS96*$AS$158+AT96*$AT$158+AU96*$AU$158+AV96*$AV$158+AW96*$AW$158+AX96*$AX$158+AY96*$AY$158+AZ96*$AZ$158+BA96*$BA$158+BB96*$BB$158+BC96*$BC$158+BD96*$BD$158+BE96*$BE$158+BF96*$BF$158+BG96*$BG$158+BH96*$BH$158+BI96*$BI$158+BJ96*$BJ$158+BK96*$BK$158+BL96*$BL$158+BM96*$BM$158+BN96*$BN$158+BO96*$BO$158+BP96*$BP$158+BQ96*$BQ$158+BR96*$BR$158+BS96*$BS$158+BT96*$BT$158+BU96*$BU$158+BV96*$BV$158+BW96*$BW$158+BX96*$BX$158+BY96*$BY$158+BZ96*$BZ$158+CA96*$CA$158+CB96*$CB$158+CC96*$CC$158+CD96*$CD$158+CE96*$CE$158+CF96*$CF$158+CG96*$CG$158+$CH$158*CH96+CI96*$CI$158+CJ96*$CJ$158+CK96*$CK$158+CL96*$CL$158+CM96*$CM$158</f>
        <v>8.7618338903585224E-2</v>
      </c>
      <c r="CP96" s="10">
        <f>O96+T96+X96+Z96+AE96+AG96+AK96+AM96+AQ96+AS96+AW96+AZ96+BC96+BE96+BI96+BK96+BO96+BQ96+BU96+BW96+CA96+CC96+CG96+CI96+CM96</f>
        <v>3</v>
      </c>
      <c r="CQ96" s="10">
        <f>S96+U96+AB96+AH96+AN96+AT96+AY96+BF96+BL96+BR96+BX96+CD96+CJ96</f>
        <v>0</v>
      </c>
      <c r="CR96" s="10">
        <f>Q96+W96+AC96+AI96+AO96+AU96+BG96+BS96+CE96</f>
        <v>0</v>
      </c>
      <c r="CS96" s="58">
        <f>N96+P96+R96+V96+Y96+AA96+AD96+AF96+AJ96+AL96+AP96+AR96+AV96+AX96+BB96+BD96+BH96+BJ96+BN96+BP96+BT96+BV96+BZ96+CF96+CL96</f>
        <v>3</v>
      </c>
      <c r="CT96" s="10">
        <f>BA96+BM96+BY96+CK96</f>
        <v>0</v>
      </c>
      <c r="CU96" s="10">
        <f>CB96+CH96</f>
        <v>0</v>
      </c>
      <c r="CW96" s="33">
        <f>COUNT(N96:CM96)</f>
        <v>2</v>
      </c>
      <c r="CX96" s="61">
        <v>1</v>
      </c>
      <c r="CY96" s="61">
        <v>0</v>
      </c>
      <c r="CZ96" s="63">
        <f>CN96/CW96</f>
        <v>3</v>
      </c>
    </row>
    <row r="97" spans="1:104" ht="23.25" thickBot="1" x14ac:dyDescent="0.5">
      <c r="A97" s="35">
        <f>RANK(CO97,$CO$4:$CO$153)</f>
        <v>94</v>
      </c>
      <c r="B97" s="8" t="s">
        <v>333</v>
      </c>
      <c r="C97" s="11"/>
      <c r="D97" s="24">
        <f>COUNTIF(N97:CM97,"="&amp;80)</f>
        <v>0</v>
      </c>
      <c r="E97" s="24">
        <v>0</v>
      </c>
      <c r="F97" s="24">
        <f>COUNTIF(BW97:CM97,"="&amp;80)</f>
        <v>0</v>
      </c>
      <c r="G97" s="27"/>
      <c r="H97" s="83">
        <f>COUNTIF(N97:CM97,"="&amp;70)</f>
        <v>0</v>
      </c>
      <c r="I97" s="83">
        <f>COUNTIF(N97:CM97,"&gt;"&amp;59)</f>
        <v>0</v>
      </c>
      <c r="J97" s="84">
        <f>COUNTIF(N97:CM97,"&gt;"&amp;49)</f>
        <v>0</v>
      </c>
      <c r="K97" s="117">
        <f>COUNTIF(N97:CM97,"&gt;"&amp;27)</f>
        <v>1</v>
      </c>
      <c r="L97" s="66"/>
      <c r="M97" s="76"/>
      <c r="N97" s="71"/>
      <c r="O97" s="40"/>
      <c r="P97" s="40"/>
      <c r="Q97" s="40"/>
      <c r="R97" s="40">
        <v>6</v>
      </c>
      <c r="S97" s="40"/>
      <c r="T97" s="40"/>
      <c r="U97" s="40"/>
      <c r="V97" s="40">
        <v>14</v>
      </c>
      <c r="W97" s="40"/>
      <c r="X97" s="40"/>
      <c r="Y97" s="40"/>
      <c r="Z97" s="40"/>
      <c r="AA97" s="40"/>
      <c r="AB97" s="40"/>
      <c r="AC97" s="40"/>
      <c r="AD97" s="40"/>
      <c r="AE97" s="40">
        <v>36</v>
      </c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85"/>
      <c r="BE97" s="85"/>
      <c r="BF97" s="85"/>
      <c r="BG97" s="85"/>
      <c r="BH97" s="85"/>
      <c r="BI97" s="85"/>
      <c r="BJ97" s="93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32">
        <f>SUM(N97:CM97)</f>
        <v>56</v>
      </c>
      <c r="CO97" s="14">
        <f>N97*$N$158+O97*$O$158+P97*$P$158+Q97*$Q$158+R97*$R$158+S97*$S$158+T97*$T$158+U97*$U$158+V97*$V$158+W97*$W$158+X97*$X$158+Y97*$Y$158+Z97*$Z$159+AA97*$AA$158+AB97*$AB$158+AC97*$AC$158+AD97*$AD$158+AE97*$AE$158+AF97*$AF$158+AG97*$AG$158+AH97*$AH$158+AI97*$AI$158+AJ97*$AJ$158+AK97*$AK$158+AL97*$AL$158+AM97*$AM$158+AN97*$AN$158+AO97*$AO$158+AP97*$AP$158+AQ97*$AQ$158+AR97*$AR$158+AS97*$AS$158+AT97*$AT$158+AU97*$AU$158+AV97*$AV$158+AW97*$AW$158+AX97*$AX$158+AY97*$AY$158+AZ97*$AZ$158+BA97*$BA$158+BB97*$BB$158+BC97*$BC$158+BD97*$BD$158+BE97*$BE$158+BF97*$BF$158+BG97*$BG$158+BH97*$BH$158+BI97*$BI$158+BJ97*$BJ$158+BK97*$BK$158+BL97*$BL$158+BM97*$BM$158+BN97*$BN$158+BO97*$BO$158+BP97*$BP$158+BQ97*$BQ$158+BR97*$BR$158+BS97*$BS$158+BT97*$BT$158+BU97*$BU$158+BV97*$BV$158+BW97*$BW$158+BX97*$BX$158+BY97*$BY$158+BZ97*$BZ$158+CA97*$CA$158+CB97*$CB$158+CC97*$CC$158+CD97*$CD$158+CE97*$CE$158+CF97*$CF$158+CG97*$CG$158+$CH$158*CH97+CI97*$CI$158+CJ97*$CJ$158+CK97*$CK$158+CL97*$CL$158+CM97*$CM$158</f>
        <v>7.7179806769456669E-2</v>
      </c>
      <c r="CP97" s="10">
        <f>O97+T97+X97+Z97+AE97+AG97+AK97+AM97+AQ97+AS97+AW97+AZ97+BC97+BE97+BI97+BK97+BO97+BQ97+BU97+BW97+CA97+CC97+CG97+CI97+CM97</f>
        <v>36</v>
      </c>
      <c r="CQ97" s="10">
        <f>S97+U97+AB97+AH97+AN97+AT97+AY97+BF97+BL97+BR97+BX97+CD97+CJ97</f>
        <v>0</v>
      </c>
      <c r="CR97" s="10">
        <f>Q97+W97+AC97+AI97+AO97+AU97+BG97+BS97+CE97</f>
        <v>0</v>
      </c>
      <c r="CS97" s="58">
        <f>N97+P97+R97+V97+Y97+AA97+AD97+AF97+AJ97+AL97+AP97+AR97+AV97+AX97+BB97+BD97+BH97+BJ97+BN97+BP97+BT97+BV97+BZ97+CF97+CL97</f>
        <v>20</v>
      </c>
      <c r="CT97" s="10">
        <f>BA97+BM97+BY97+CK97</f>
        <v>0</v>
      </c>
      <c r="CU97" s="10">
        <f>CB97+CH97</f>
        <v>0</v>
      </c>
      <c r="CW97" s="33">
        <f>COUNT(N97:CM97)</f>
        <v>3</v>
      </c>
      <c r="CX97" s="61">
        <v>1</v>
      </c>
      <c r="CY97" s="61">
        <v>0</v>
      </c>
      <c r="CZ97" s="63">
        <f>CN97/CW97</f>
        <v>18.666666666666668</v>
      </c>
    </row>
    <row r="98" spans="1:104" ht="23.25" thickBot="1" x14ac:dyDescent="0.5">
      <c r="A98" s="35">
        <f>RANK(CO98,$CO$4:$CO$153)</f>
        <v>95</v>
      </c>
      <c r="B98" s="8" t="s">
        <v>334</v>
      </c>
      <c r="C98" s="11"/>
      <c r="D98" s="24">
        <f>COUNTIF(N98:CM98,"="&amp;80)</f>
        <v>0</v>
      </c>
      <c r="E98" s="24">
        <v>0</v>
      </c>
      <c r="F98" s="24">
        <f>COUNTIF(BW98:CM98,"="&amp;80)</f>
        <v>0</v>
      </c>
      <c r="G98" s="27"/>
      <c r="H98" s="83">
        <f>COUNTIF(N98:CM98,"="&amp;70)</f>
        <v>0</v>
      </c>
      <c r="I98" s="83">
        <f>COUNTIF(N98:CM98,"&gt;"&amp;59)</f>
        <v>0</v>
      </c>
      <c r="J98" s="84">
        <f>COUNTIF(N98:CM98,"&gt;"&amp;49)</f>
        <v>0</v>
      </c>
      <c r="K98" s="117">
        <f>COUNTIF(N98:CM98,"&gt;"&amp;27)</f>
        <v>0</v>
      </c>
      <c r="L98" s="66"/>
      <c r="M98" s="76"/>
      <c r="N98" s="71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>
        <v>3</v>
      </c>
      <c r="AJ98" s="40"/>
      <c r="AK98" s="40"/>
      <c r="AL98" s="40"/>
      <c r="AM98" s="40"/>
      <c r="AN98" s="40"/>
      <c r="AO98" s="40">
        <v>12</v>
      </c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85"/>
      <c r="BE98" s="85"/>
      <c r="BF98" s="85"/>
      <c r="BG98" s="85"/>
      <c r="BH98" s="85"/>
      <c r="BI98" s="85"/>
      <c r="BJ98" s="100"/>
      <c r="BK98" s="96"/>
      <c r="BL98" s="96"/>
      <c r="BM98" s="96"/>
      <c r="BN98" s="96"/>
      <c r="BO98" s="96"/>
      <c r="BP98" s="96"/>
      <c r="BQ98" s="96"/>
      <c r="BR98" s="96"/>
      <c r="BS98" s="96"/>
      <c r="BT98" s="96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32">
        <f>SUM(N98:CM98)</f>
        <v>15</v>
      </c>
      <c r="CO98" s="14">
        <f>N98*$N$158+O98*$O$158+P98*$P$158+Q98*$Q$158+R98*$R$158+S98*$S$158+T98*$T$158+U98*$U$158+V98*$V$158+W98*$W$158+X98*$X$158+Y98*$Y$158+Z98*$Z$159+AA98*$AA$158+AB98*$AB$158+AC98*$AC$158+AD98*$AD$158+AE98*$AE$158+AF98*$AF$158+AG98*$AG$158+AH98*$AH$158+AI98*$AI$158+AJ98*$AJ$158+AK98*$AK$158+AL98*$AL$158+AM98*$AM$158+AN98*$AN$158+AO98*$AO$158+AP98*$AP$158+AQ98*$AQ$158+AR98*$AR$158+AS98*$AS$158+AT98*$AT$158+AU98*$AU$158+AV98*$AV$158+AW98*$AW$158+AX98*$AX$158+AY98*$AY$158+AZ98*$AZ$158+BA98*$BA$158+BB98*$BB$158+BC98*$BC$158+BD98*$BD$158+BE98*$BE$158+BF98*$BF$158+BG98*$BG$158+BH98*$BH$158+BI98*$BI$158+BJ98*$BJ$158+BK98*$BK$158+BL98*$BL$158+BM98*$BM$158+BN98*$BN$158+BO98*$BO$158+BP98*$BP$158+BQ98*$BQ$158+BR98*$BR$158+BS98*$BS$158+BT98*$BT$158+BU98*$BU$158+BV98*$BV$158+BW98*$BW$158+BX98*$BX$158+BY98*$BY$158+BZ98*$BZ$158+CA98*$CA$158+CB98*$CB$158+CC98*$CC$158+CD98*$CD$158+CE98*$CE$158+CF98*$CF$158+CG98*$CG$158+$CH$158*CH98+CI98*$CI$158+CJ98*$CJ$158+CK98*$CK$158+CL98*$CL$158+CM98*$CM$158</f>
        <v>7.0062084837701669E-2</v>
      </c>
      <c r="CP98" s="10">
        <f>O98+T98+X98+Z98+AE98+AG98+AK98+AM98+AQ98+AS98+AW98+AZ98+BC98+BE98+BI98+BK98+BO98+BQ98+BU98+BW98+CA98+CC98+CG98+CI98+CM98</f>
        <v>0</v>
      </c>
      <c r="CQ98" s="10">
        <f>S98+U98+AB98+AH98+AN98+AT98+AY98+BF98+BL98+BR98+BX98+CD98+CJ98</f>
        <v>0</v>
      </c>
      <c r="CR98" s="10">
        <f>Q98+W98+AC98+AI98+AO98+AU98+BG98+BS98+CE98</f>
        <v>15</v>
      </c>
      <c r="CS98" s="58">
        <f>N98+P98+R98+V98+Y98+AA98+AD98+AF98+AJ98+AL98+AP98+AR98+AV98+AX98+BB98+BD98+BH98+BJ98+BN98+BP98+BT98+BV98+BZ98+CF98+CL98</f>
        <v>0</v>
      </c>
      <c r="CT98" s="10">
        <f>BA98+BM98+BY98+CK98</f>
        <v>0</v>
      </c>
      <c r="CU98" s="10">
        <f>CB98+CH98</f>
        <v>0</v>
      </c>
      <c r="CW98" s="33">
        <f>COUNT(N98:CM98)</f>
        <v>2</v>
      </c>
      <c r="CX98" s="61">
        <v>1</v>
      </c>
      <c r="CY98" s="61">
        <v>0</v>
      </c>
      <c r="CZ98" s="63">
        <f>CN98/CW98</f>
        <v>7.5</v>
      </c>
    </row>
    <row r="99" spans="1:104" ht="23.25" thickBot="1" x14ac:dyDescent="0.5">
      <c r="A99" s="35">
        <f>RANK(CO99,$CO$4:$CO$153)</f>
        <v>96</v>
      </c>
      <c r="B99" s="8" t="s">
        <v>335</v>
      </c>
      <c r="C99" s="11"/>
      <c r="D99" s="24">
        <f>COUNTIF(N99:CM99,"="&amp;80)</f>
        <v>0</v>
      </c>
      <c r="E99" s="24">
        <v>0</v>
      </c>
      <c r="F99" s="24">
        <f>COUNTIF(BW99:CM99,"="&amp;80)</f>
        <v>0</v>
      </c>
      <c r="G99" s="27"/>
      <c r="H99" s="83">
        <f>COUNTIF(N99:CM99,"="&amp;70)</f>
        <v>0</v>
      </c>
      <c r="I99" s="83">
        <f>COUNTIF(N99:CM99,"&gt;"&amp;59)</f>
        <v>0</v>
      </c>
      <c r="J99" s="84">
        <f>COUNTIF(N99:CM99,"&gt;"&amp;49)</f>
        <v>0</v>
      </c>
      <c r="K99" s="117">
        <f>COUNTIF(N99:CM99,"&gt;"&amp;27)</f>
        <v>0</v>
      </c>
      <c r="L99" s="66">
        <v>1</v>
      </c>
      <c r="M99" s="76"/>
      <c r="N99" s="71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>
        <v>20</v>
      </c>
      <c r="AG99" s="40"/>
      <c r="AH99" s="40"/>
      <c r="AI99" s="40"/>
      <c r="AJ99" s="40"/>
      <c r="AK99" s="40"/>
      <c r="AL99" s="40">
        <v>7</v>
      </c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85"/>
      <c r="BE99" s="85"/>
      <c r="BF99" s="85"/>
      <c r="BG99" s="85"/>
      <c r="BH99" s="85"/>
      <c r="BI99" s="85"/>
      <c r="BJ99" s="93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32">
        <f>SUM(N99:CM99)</f>
        <v>27</v>
      </c>
      <c r="CO99" s="14">
        <f>N99*$N$158+O99*$O$158+P99*$P$158+Q99*$Q$158+R99*$R$158+S99*$S$158+T99*$T$158+U99*$U$158+V99*$V$158+W99*$W$158+X99*$X$158+Y99*$Y$158+Z99*$Z$159+AA99*$AA$158+AB99*$AB$158+AC99*$AC$158+AD99*$AD$158+AE99*$AE$158+AF99*$AF$158+AG99*$AG$158+AH99*$AH$158+AI99*$AI$158+AJ99*$AJ$158+AK99*$AK$158+AL99*$AL$158+AM99*$AM$158+AN99*$AN$158+AO99*$AO$158+AP99*$AP$158+AQ99*$AQ$158+AR99*$AR$158+AS99*$AS$158+AT99*$AT$158+AU99*$AU$158+AV99*$AV$158+AW99*$AW$158+AX99*$AX$158+AY99*$AY$158+AZ99*$AZ$158+BA99*$BA$158+BB99*$BB$158+BC99*$BC$158+BD99*$BD$158+BE99*$BE$158+BF99*$BF$158+BG99*$BG$158+BH99*$BH$158+BI99*$BI$158+BJ99*$BJ$158+BK99*$BK$158+BL99*$BL$158+BM99*$BM$158+BN99*$BN$158+BO99*$BO$158+BP99*$BP$158+BQ99*$BQ$158+BR99*$BR$158+BS99*$BS$158+BT99*$BT$158+BU99*$BU$158+BV99*$BV$158+BW99*$BW$158+BX99*$BX$158+BY99*$BY$158+BZ99*$BZ$158+CA99*$CA$158+CB99*$CB$158+CC99*$CC$158+CD99*$CD$158+CE99*$CE$158+CF99*$CF$158+CG99*$CG$158+$CH$158*CH99+CI99*$CI$158+CJ99*$CJ$158+CK99*$CK$158+CL99*$CL$158+CM99*$CM$158</f>
        <v>6.6233277103275312E-2</v>
      </c>
      <c r="CP99" s="10">
        <f>O99+T99+X99+Z99+AE99+AG99+AK99+AM99+AQ99+AS99+AW99+AZ99+BC99+BE99+BI99+BK99+BO99+BQ99+BU99+BW99+CA99+CC99+CG99+CI99+CM99</f>
        <v>0</v>
      </c>
      <c r="CQ99" s="10">
        <f>S99+U99+AB99+AH99+AN99+AT99+AY99+BF99+BL99+BR99+BX99+CD99+CJ99</f>
        <v>0</v>
      </c>
      <c r="CR99" s="10">
        <f>Q99+W99+AC99+AI99+AO99+AU99+BG99+BS99+CE99</f>
        <v>0</v>
      </c>
      <c r="CS99" s="58">
        <f>N99+P99+R99+V99+Y99+AA99+AD99+AF99+AJ99+AL99+AP99+AR99+AV99+AX99+BB99+BD99+BH99+BJ99+BN99+BP99+BT99+BV99+BZ99+CF99+CL99</f>
        <v>27</v>
      </c>
      <c r="CT99" s="10">
        <f>BA99+BM99+BY99+CK99</f>
        <v>0</v>
      </c>
      <c r="CU99" s="10">
        <f>CB99+CH99</f>
        <v>0</v>
      </c>
      <c r="CW99" s="33">
        <f>COUNT(N99:CM99)</f>
        <v>2</v>
      </c>
      <c r="CX99" s="61">
        <v>1</v>
      </c>
      <c r="CY99" s="61">
        <v>0</v>
      </c>
      <c r="CZ99" s="63">
        <f>CN99/CW99</f>
        <v>13.5</v>
      </c>
    </row>
    <row r="100" spans="1:104" ht="23.25" thickBot="1" x14ac:dyDescent="0.5">
      <c r="A100" s="35">
        <f>RANK(CO100,$CO$4:$CO$153)</f>
        <v>97</v>
      </c>
      <c r="B100" s="8" t="s">
        <v>336</v>
      </c>
      <c r="C100" s="11"/>
      <c r="D100" s="24">
        <f>COUNTIF(N100:CM100,"="&amp;80)</f>
        <v>0</v>
      </c>
      <c r="E100" s="24">
        <v>0</v>
      </c>
      <c r="F100" s="24">
        <f>COUNTIF(BW100:CM100,"="&amp;80)</f>
        <v>0</v>
      </c>
      <c r="G100" s="27"/>
      <c r="H100" s="83">
        <f>COUNTIF(N100:CM100,"="&amp;70)</f>
        <v>0</v>
      </c>
      <c r="I100" s="83">
        <f>COUNTIF(N100:CM100,"&gt;"&amp;59)</f>
        <v>0</v>
      </c>
      <c r="J100" s="84">
        <f>COUNTIF(N100:CM100,"&gt;"&amp;49)</f>
        <v>0</v>
      </c>
      <c r="K100" s="117">
        <f>COUNTIF(N100:CM100,"&gt;"&amp;27)</f>
        <v>3</v>
      </c>
      <c r="L100" s="66"/>
      <c r="M100" s="76"/>
      <c r="N100" s="71">
        <v>36</v>
      </c>
      <c r="O100" s="40">
        <v>5</v>
      </c>
      <c r="P100" s="40">
        <v>36</v>
      </c>
      <c r="Q100" s="40">
        <v>36</v>
      </c>
      <c r="R100" s="40"/>
      <c r="S100" s="40">
        <v>3</v>
      </c>
      <c r="T100" s="40"/>
      <c r="U100" s="40"/>
      <c r="V100" s="40"/>
      <c r="W100" s="40"/>
      <c r="X100" s="40"/>
      <c r="Y100" s="40"/>
      <c r="Z100" s="40"/>
      <c r="AA100" s="40">
        <v>18</v>
      </c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85"/>
      <c r="BE100" s="85"/>
      <c r="BF100" s="85"/>
      <c r="BG100" s="85"/>
      <c r="BH100" s="85"/>
      <c r="BI100" s="85"/>
      <c r="BJ100" s="93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32">
        <f>SUM(N100:CM100)</f>
        <v>134</v>
      </c>
      <c r="CO100" s="14">
        <f>N100*$N$158+O100*$O$158+P100*$P$158+Q100*$Q$158+R100*$R$158+S100*$S$158+T100*$T$158+U100*$U$158+V100*$V$158+W100*$W$158+X100*$X$158+Y100*$Y$158+Z100*$Z$159+AA100*$AA$158+AB100*$AB$158+AC100*$AC$158+AD100*$AD$158+AE100*$AE$158+AF100*$AF$158+AG100*$AG$158+AH100*$AH$158+AI100*$AI$158+AJ100*$AJ$158+AK100*$AK$158+AL100*$AL$158+AM100*$AM$158+AN100*$AN$158+AO100*$AO$158+AP100*$AP$158+AQ100*$AQ$158+AR100*$AR$158+AS100*$AS$158+AT100*$AT$158+AU100*$AU$158+AV100*$AV$158+AW100*$AW$158+AX100*$AX$158+AY100*$AY$158+AZ100*$AZ$158+BA100*$BA$158+BB100*$BB$158+BC100*$BC$158+BD100*$BD$158+BE100*$BE$158+BF100*$BF$158+BG100*$BG$158+BH100*$BH$158+BI100*$BI$158+BJ100*$BJ$158+BK100*$BK$158+BL100*$BL$158+BM100*$BM$158+BN100*$BN$158+BO100*$BO$158+BP100*$BP$158+BQ100*$BQ$158+BR100*$BR$158+BS100*$BS$158+BT100*$BT$158+BU100*$BU$158+BV100*$BV$158+BW100*$BW$158+BX100*$BX$158+BY100*$BY$158+BZ100*$BZ$158+CA100*$CA$158+CB100*$CB$158+CC100*$CC$158+CD100*$CD$158+CE100*$CE$158+CF100*$CF$158+CG100*$CG$158+$CH$158*CH100+CI100*$CI$158+CJ100*$CJ$158+CK100*$CK$158+CL100*$CL$158+CM100*$CM$158</f>
        <v>6.3317855867050826E-2</v>
      </c>
      <c r="CP100" s="10">
        <f>O100+T100+X100+Z100+AE100+AG100+AK100+AM100+AQ100+AS100+AW100+AZ100+BC100+BE100+BI100+BK100+BO100+BQ100+BU100+BW100+CA100+CC100+CG100+CI100+CM100</f>
        <v>5</v>
      </c>
      <c r="CQ100" s="10">
        <f>S100+U100+AB100+AH100+AN100+AT100+AY100+BF100+BL100+BR100+BX100+CD100+CJ100</f>
        <v>3</v>
      </c>
      <c r="CR100" s="10">
        <f>Q100+W100+AC100+AI100+AO100+AU100+BG100+BS100+CE100</f>
        <v>36</v>
      </c>
      <c r="CS100" s="58">
        <f>N100+P100+R100+V100+Y100+AA100+AD100+AF100+AJ100+AL100+AP100+AR100+AV100+AX100+BB100+BD100+BH100+BJ100+BN100+BP100+BT100+BV100+BZ100+CF100+CL100</f>
        <v>90</v>
      </c>
      <c r="CT100" s="10">
        <f>BA100+BM100+BY100+CK100</f>
        <v>0</v>
      </c>
      <c r="CU100" s="10">
        <f>CB100+CH100</f>
        <v>0</v>
      </c>
      <c r="CW100" s="33">
        <f>COUNT(N100:CM100)</f>
        <v>6</v>
      </c>
      <c r="CX100" s="61">
        <v>4</v>
      </c>
      <c r="CY100" s="61">
        <v>0</v>
      </c>
      <c r="CZ100" s="63">
        <f>CN100/CW100</f>
        <v>22.333333333333332</v>
      </c>
    </row>
    <row r="101" spans="1:104" ht="23.25" thickBot="1" x14ac:dyDescent="0.5">
      <c r="A101" s="35">
        <f>RANK(CO101,$CO$4:$CO$153)</f>
        <v>98</v>
      </c>
      <c r="B101" s="8" t="s">
        <v>337</v>
      </c>
      <c r="C101" s="11"/>
      <c r="D101" s="24">
        <f>COUNTIF(N101:CM101,"="&amp;80)</f>
        <v>0</v>
      </c>
      <c r="E101" s="24">
        <v>0</v>
      </c>
      <c r="F101" s="24">
        <f>COUNTIF(BW101:CM101,"="&amp;80)</f>
        <v>0</v>
      </c>
      <c r="G101" s="27"/>
      <c r="H101" s="83">
        <f>COUNTIF(N101:CM101,"="&amp;70)</f>
        <v>0</v>
      </c>
      <c r="I101" s="83">
        <f>COUNTIF(N101:CM101,"&gt;"&amp;59)</f>
        <v>0</v>
      </c>
      <c r="J101" s="84">
        <f>COUNTIF(N101:CM101,"&gt;"&amp;49)</f>
        <v>0</v>
      </c>
      <c r="K101" s="117">
        <f>COUNTIF(N101:CM101,"&gt;"&amp;27)</f>
        <v>0</v>
      </c>
      <c r="L101" s="66"/>
      <c r="M101" s="76"/>
      <c r="N101" s="71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>
        <v>7</v>
      </c>
      <c r="AN101" s="40">
        <v>6</v>
      </c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85"/>
      <c r="BE101" s="85"/>
      <c r="BF101" s="85"/>
      <c r="BG101" s="85"/>
      <c r="BH101" s="85"/>
      <c r="BI101" s="85"/>
      <c r="BJ101" s="93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32">
        <f>SUM(N101:CM101)</f>
        <v>13</v>
      </c>
      <c r="CO101" s="14">
        <f>N101*$N$158+O101*$O$158+P101*$P$158+Q101*$Q$158+R101*$R$158+S101*$S$158+T101*$T$158+U101*$U$158+V101*$V$158+W101*$W$158+X101*$X$158+Y101*$Y$158+Z101*$Z$159+AA101*$AA$158+AB101*$AB$158+AC101*$AC$158+AD101*$AD$158+AE101*$AE$158+AF101*$AF$158+AG101*$AG$158+AH101*$AH$158+AI101*$AI$158+AJ101*$AJ$158+AK101*$AK$158+AL101*$AL$158+AM101*$AM$158+AN101*$AN$158+AO101*$AO$158+AP101*$AP$158+AQ101*$AQ$158+AR101*$AR$158+AS101*$AS$158+AT101*$AT$158+AU101*$AU$158+AV101*$AV$158+AW101*$AW$158+AX101*$AX$158+AY101*$AY$158+AZ101*$AZ$158+BA101*$BA$158+BB101*$BB$158+BC101*$BC$158+BD101*$BD$158+BE101*$BE$158+BF101*$BF$158+BG101*$BG$158+BH101*$BH$158+BI101*$BI$158+BJ101*$BJ$158+BK101*$BK$158+BL101*$BL$158+BM101*$BM$158+BN101*$BN$158+BO101*$BO$158+BP101*$BP$158+BQ101*$BQ$158+BR101*$BR$158+BS101*$BS$158+BT101*$BT$158+BU101*$BU$158+BV101*$BV$158+BW101*$BW$158+BX101*$BX$158+BY101*$BY$158+BZ101*$BZ$158+CA101*$CA$158+CB101*$CB$158+CC101*$CC$158+CD101*$CD$158+CE101*$CE$158+CF101*$CF$158+CG101*$CG$158+$CH$158*CH101+CI101*$CI$158+CJ101*$CJ$158+CK101*$CK$158+CL101*$CL$158+CM101*$CM$158</f>
        <v>5.7052291545033718E-2</v>
      </c>
      <c r="CP101" s="10">
        <f>O101+T101+X101+Z101+AE101+AG101+AK101+AM101+AQ101+AS101+AW101+AZ101+BC101+BE101+BI101+BK101+BO101+BQ101+BU101+BW101+CA101+CC101+CG101+CI101+CM101</f>
        <v>7</v>
      </c>
      <c r="CQ101" s="10">
        <f>S101+U101+AB101+AH101+AN101+AT101+AY101+BF101+BL101+BR101+BX101+CD101+CJ101</f>
        <v>6</v>
      </c>
      <c r="CR101" s="10">
        <f>Q101+W101+AC101+AI101+AO101+AU101+BG101+BS101+CE101</f>
        <v>0</v>
      </c>
      <c r="CS101" s="58">
        <f>N101+P101+R101+V101+Y101+AA101+AD101+AF101+AJ101+AL101+AP101+AR101+AV101+AX101+BB101+BD101+BH101+BJ101+BN101+BP101+BT101+BV101+BZ101+CF101+CL101</f>
        <v>0</v>
      </c>
      <c r="CT101" s="10">
        <f>BA101+BM101+BY101+CK101</f>
        <v>0</v>
      </c>
      <c r="CU101" s="10">
        <f>CB101+CH101</f>
        <v>0</v>
      </c>
      <c r="CW101" s="33">
        <f>COUNT(N101:CM101)</f>
        <v>2</v>
      </c>
      <c r="CX101" s="61">
        <v>2</v>
      </c>
      <c r="CY101" s="61">
        <v>0</v>
      </c>
      <c r="CZ101" s="63">
        <f>CN101/CW101</f>
        <v>6.5</v>
      </c>
    </row>
    <row r="102" spans="1:104" ht="23.25" thickBot="1" x14ac:dyDescent="0.5">
      <c r="A102" s="35">
        <f>RANK(CO102,$CO$4:$CO$153)</f>
        <v>99</v>
      </c>
      <c r="B102" s="8" t="s">
        <v>338</v>
      </c>
      <c r="C102" s="11"/>
      <c r="D102" s="24">
        <f>COUNTIF(N102:CM102,"="&amp;80)</f>
        <v>0</v>
      </c>
      <c r="E102" s="24">
        <v>0</v>
      </c>
      <c r="F102" s="24">
        <f>COUNTIF(BW102:CM102,"="&amp;80)</f>
        <v>0</v>
      </c>
      <c r="G102" s="27"/>
      <c r="H102" s="83">
        <f>COUNTIF(N102:CM102,"="&amp;70)</f>
        <v>0</v>
      </c>
      <c r="I102" s="83">
        <f>COUNTIF(N102:CM102,"&gt;"&amp;59)</f>
        <v>0</v>
      </c>
      <c r="J102" s="84">
        <f>COUNTIF(N102:CM102,"&gt;"&amp;49)</f>
        <v>0</v>
      </c>
      <c r="K102" s="117">
        <f>COUNTIF(N102:CM102,"&gt;"&amp;27)</f>
        <v>0</v>
      </c>
      <c r="L102" s="66"/>
      <c r="M102" s="76"/>
      <c r="N102" s="71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>
        <v>11</v>
      </c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85"/>
      <c r="BE102" s="85"/>
      <c r="BF102" s="85"/>
      <c r="BG102" s="85"/>
      <c r="BH102" s="85"/>
      <c r="BI102" s="85"/>
      <c r="BJ102" s="93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32">
        <f>SUM(N102:CM102)</f>
        <v>11</v>
      </c>
      <c r="CO102" s="14">
        <f>N102*$N$158+O102*$O$158+P102*$P$158+Q102*$Q$158+R102*$R$158+S102*$S$158+T102*$T$158+U102*$U$158+V102*$V$158+W102*$W$158+X102*$X$158+Y102*$Y$158+Z102*$Z$159+AA102*$AA$158+AB102*$AB$158+AC102*$AC$158+AD102*$AD$158+AE102*$AE$158+AF102*$AF$158+AG102*$AG$158+AH102*$AH$158+AI102*$AI$158+AJ102*$AJ$158+AK102*$AK$158+AL102*$AL$158+AM102*$AM$158+AN102*$AN$158+AO102*$AO$158+AP102*$AP$158+AQ102*$AQ$158+AR102*$AR$158+AS102*$AS$158+AT102*$AT$158+AU102*$AU$158+AV102*$AV$158+AW102*$AW$158+AX102*$AX$158+AY102*$AY$158+AZ102*$AZ$158+BA102*$BA$158+BB102*$BB$158+BC102*$BC$158+BD102*$BD$158+BE102*$BE$158+BF102*$BF$158+BG102*$BG$158+BH102*$BH$158+BI102*$BI$158+BJ102*$BJ$158+BK102*$BK$158+BL102*$BL$158+BM102*$BM$158+BN102*$BN$158+BO102*$BO$158+BP102*$BP$158+BQ102*$BQ$158+BR102*$BR$158+BS102*$BS$158+BT102*$BT$158+BU102*$BU$158+BV102*$BV$158+BW102*$BW$158+BX102*$BX$158+BY102*$BY$158+BZ102*$BZ$158+CA102*$CA$158+CB102*$CB$158+CC102*$CC$158+CD102*$CD$158+CE102*$CE$158+CF102*$CF$158+CG102*$CG$158+$CH$158*CH102+CI102*$CI$158+CJ102*$CJ$158+CK102*$CK$158+CL102*$CL$158+CM102*$CM$158</f>
        <v>5.6691527280521313E-2</v>
      </c>
      <c r="CP102" s="10">
        <f>O102+T102+X102+Z102+AE102+AG102+AK102+AM102+AQ102+AS102+AW102+AZ102+BC102+BE102+BI102+BK102+BO102+BQ102+BU102+BW102+CA102+CC102+CG102+CI102+CM102</f>
        <v>0</v>
      </c>
      <c r="CQ102" s="10">
        <f>S102+U102+AB102+AH102+AN102+AT102+AY102+BF102+BL102+BR102+BX102+CD102+CJ102</f>
        <v>0</v>
      </c>
      <c r="CR102" s="10">
        <f>Q102+W102+AC102+AI102+AO102+AU102+BG102+BS102+CE102</f>
        <v>11</v>
      </c>
      <c r="CS102" s="58">
        <f>N102+P102+R102+V102+Y102+AA102+AD102+AF102+AJ102+AL102+AP102+AR102+AV102+AX102+BB102+BD102+BH102+BJ102+BN102+BP102+BT102+BV102+BZ102+CF102+CL102</f>
        <v>0</v>
      </c>
      <c r="CT102" s="10">
        <f>BA102+BM102+BY102+CK102</f>
        <v>0</v>
      </c>
      <c r="CU102" s="10">
        <f>CB102+CH102</f>
        <v>0</v>
      </c>
      <c r="CW102" s="33">
        <f>COUNT(N102:CM102)</f>
        <v>1</v>
      </c>
      <c r="CX102" s="61">
        <v>1</v>
      </c>
      <c r="CY102" s="61">
        <v>0</v>
      </c>
      <c r="CZ102" s="63">
        <f>CN102/CW102</f>
        <v>11</v>
      </c>
    </row>
    <row r="103" spans="1:104" ht="23.25" thickBot="1" x14ac:dyDescent="0.5">
      <c r="A103" s="35">
        <f>RANK(CO103,$CO$4:$CO$153)</f>
        <v>100</v>
      </c>
      <c r="B103" s="8" t="s">
        <v>339</v>
      </c>
      <c r="C103" s="11"/>
      <c r="D103" s="24">
        <f>COUNTIF(N103:CM103,"="&amp;80)</f>
        <v>0</v>
      </c>
      <c r="E103" s="24">
        <v>0</v>
      </c>
      <c r="F103" s="24">
        <f>COUNTIF(BW103:CM103,"="&amp;80)</f>
        <v>0</v>
      </c>
      <c r="G103" s="27"/>
      <c r="H103" s="83">
        <f>COUNTIF(N103:CM103,"="&amp;70)</f>
        <v>0</v>
      </c>
      <c r="I103" s="83">
        <f>COUNTIF(N103:CM103,"&gt;"&amp;59)</f>
        <v>0</v>
      </c>
      <c r="J103" s="84">
        <f>COUNTIF(N103:CM103,"&gt;"&amp;49)</f>
        <v>0</v>
      </c>
      <c r="K103" s="117">
        <f>COUNTIF(N103:CM103,"&gt;"&amp;27)</f>
        <v>0</v>
      </c>
      <c r="L103" s="66"/>
      <c r="M103" s="76"/>
      <c r="N103" s="71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>
        <v>18</v>
      </c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85"/>
      <c r="BE103" s="85"/>
      <c r="BF103" s="85"/>
      <c r="BG103" s="85"/>
      <c r="BH103" s="85"/>
      <c r="BI103" s="85"/>
      <c r="BJ103" s="93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32">
        <f>SUM(N103:CM103)</f>
        <v>18</v>
      </c>
      <c r="CO103" s="14">
        <f>N103*$N$158+O103*$O$158+P103*$P$158+Q103*$Q$158+R103*$R$158+S103*$S$158+T103*$T$158+U103*$U$158+V103*$V$158+W103*$W$158+X103*$X$158+Y103*$Y$158+Z103*$Z$159+AA103*$AA$158+AB103*$AB$158+AC103*$AC$158+AD103*$AD$158+AE103*$AE$158+AF103*$AF$158+AG103*$AG$158+AH103*$AH$158+AI103*$AI$158+AJ103*$AJ$158+AK103*$AK$158+AL103*$AL$158+AM103*$AM$158+AN103*$AN$158+AO103*$AO$158+AP103*$AP$158+AQ103*$AQ$158+AR103*$AR$158+AS103*$AS$158+AT103*$AT$158+AU103*$AU$158+AV103*$AV$158+AW103*$AW$158+AX103*$AX$158+AY103*$AY$158+AZ103*$AZ$158+BA103*$BA$158+BB103*$BB$158+BC103*$BC$158+BD103*$BD$158+BE103*$BE$158+BF103*$BF$158+BG103*$BG$158+BH103*$BH$158+BI103*$BI$158+BJ103*$BJ$158+BK103*$BK$158+BL103*$BL$158+BM103*$BM$158+BN103*$BN$158+BO103*$BO$158+BP103*$BP$158+BQ103*$BQ$158+BR103*$BR$158+BS103*$BS$158+BT103*$BT$158+BU103*$BU$158+BV103*$BV$158+BW103*$BW$158+BX103*$BX$158+BY103*$BY$158+BZ103*$BZ$158+CA103*$CA$158+CB103*$CB$158+CC103*$CC$158+CD103*$CD$158+CE103*$CE$158+CF103*$CF$158+CG103*$CG$158+$CH$158*CH103+CI103*$CI$158+CJ103*$CJ$158+CK103*$CK$158+CL103*$CL$158+CM103*$CM$158</f>
        <v>5.4778548999068234E-2</v>
      </c>
      <c r="CP103" s="10">
        <f>O103+T103+X103+Z103+AE103+AG103+AK103+AM103+AQ103+AS103+AW103+AZ103+BC103+BE103+BI103+BK103+BO103+BQ103+BU103+BW103+CA103+CC103+CG103+CI103+CM103</f>
        <v>0</v>
      </c>
      <c r="CQ103" s="10">
        <f>S103+U103+AB103+AH103+AN103+AT103+AY103+BF103+BL103+BR103+BX103+CD103+CJ103</f>
        <v>0</v>
      </c>
      <c r="CR103" s="10">
        <f>Q103+W103+AC103+AI103+AO103+AU103+BG103+BS103+CE103</f>
        <v>0</v>
      </c>
      <c r="CS103" s="58">
        <f>N103+P103+R103+V103+Y103+AA103+AD103+AF103+AJ103+AL103+AP103+AR103+AV103+AX103+BB103+BD103+BH103+BJ103+BN103+BP103+BT103+BV103+BZ103+CF103+CL103</f>
        <v>18</v>
      </c>
      <c r="CT103" s="10">
        <f>BA103+BM103+BY103+CK103</f>
        <v>0</v>
      </c>
      <c r="CU103" s="10">
        <f>CB103+CH103</f>
        <v>0</v>
      </c>
      <c r="CW103" s="33">
        <f>COUNT(N103:CM103)</f>
        <v>1</v>
      </c>
      <c r="CX103" s="61">
        <v>1</v>
      </c>
      <c r="CY103" s="61">
        <v>0</v>
      </c>
      <c r="CZ103" s="63">
        <f>CN103/CW103</f>
        <v>18</v>
      </c>
    </row>
    <row r="104" spans="1:104" ht="23.25" thickBot="1" x14ac:dyDescent="0.5">
      <c r="A104" s="35">
        <f>RANK(CO104,$CO$4:$CO$153)</f>
        <v>101</v>
      </c>
      <c r="B104" s="8" t="s">
        <v>340</v>
      </c>
      <c r="C104" s="11"/>
      <c r="D104" s="24">
        <f>COUNTIF(N104:CM104,"="&amp;80)</f>
        <v>0</v>
      </c>
      <c r="E104" s="24">
        <v>0</v>
      </c>
      <c r="F104" s="24">
        <f>COUNTIF(BW104:CM104,"="&amp;80)</f>
        <v>0</v>
      </c>
      <c r="G104" s="27"/>
      <c r="H104" s="83">
        <f>COUNTIF(N104:CM104,"="&amp;70)</f>
        <v>0</v>
      </c>
      <c r="I104" s="83">
        <f>COUNTIF(N104:CM104,"&gt;"&amp;59)</f>
        <v>0</v>
      </c>
      <c r="J104" s="84">
        <f>COUNTIF(N104:CM104,"&gt;"&amp;49)</f>
        <v>0</v>
      </c>
      <c r="K104" s="117">
        <f>COUNTIF(N104:CM104,"&gt;"&amp;27)</f>
        <v>0</v>
      </c>
      <c r="L104" s="66">
        <v>1</v>
      </c>
      <c r="M104" s="76"/>
      <c r="N104" s="71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>
        <v>9</v>
      </c>
      <c r="AA104" s="40"/>
      <c r="AB104" s="40"/>
      <c r="AC104" s="40"/>
      <c r="AD104" s="40">
        <v>15</v>
      </c>
      <c r="AE104" s="40"/>
      <c r="AF104" s="40"/>
      <c r="AG104" s="40">
        <v>12</v>
      </c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85"/>
      <c r="BE104" s="85"/>
      <c r="BF104" s="85"/>
      <c r="BG104" s="85"/>
      <c r="BH104" s="85"/>
      <c r="BI104" s="85"/>
      <c r="BJ104" s="93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32">
        <f>SUM(N104:CM104)</f>
        <v>36</v>
      </c>
      <c r="CO104" s="14">
        <f>N104*$N$158+O104*$O$158+P104*$P$158+Q104*$Q$158+R104*$R$158+S104*$S$158+T104*$T$158+U104*$U$158+V104*$V$158+W104*$W$158+X104*$X$158+Y104*$Y$158+Z104*$Z$159+AA104*$AA$158+AB104*$AB$158+AC104*$AC$158+AD104*$AD$158+AE104*$AE$158+AF104*$AF$158+AG104*$AG$158+AH104*$AH$158+AI104*$AI$158+AJ104*$AJ$158+AK104*$AK$158+AL104*$AL$158+AM104*$AM$158+AN104*$AN$158+AO104*$AO$158+AP104*$AP$158+AQ104*$AQ$158+AR104*$AR$158+AS104*$AS$158+AT104*$AT$158+AU104*$AU$158+AV104*$AV$158+AW104*$AW$158+AX104*$AX$158+AY104*$AY$158+AZ104*$AZ$158+BA104*$BA$158+BB104*$BB$158+BC104*$BC$158+BD104*$BD$158+BE104*$BE$158+BF104*$BF$158+BG104*$BG$158+BH104*$BH$158+BI104*$BI$158+BJ104*$BJ$158+BK104*$BK$158+BL104*$BL$158+BM104*$BM$158+BN104*$BN$158+BO104*$BO$158+BP104*$BP$158+BQ104*$BQ$158+BR104*$BR$158+BS104*$BS$158+BT104*$BT$158+BU104*$BU$158+BV104*$BV$158+BW104*$BW$158+BX104*$BX$158+BY104*$BY$158+BZ104*$BZ$158+CA104*$CA$158+CB104*$CB$158+CC104*$CC$158+CD104*$CD$158+CE104*$CE$158+CF104*$CF$158+CG104*$CG$158+$CH$158*CH104+CI104*$CI$158+CJ104*$CJ$158+CK104*$CK$158+CL104*$CL$158+CM104*$CM$158</f>
        <v>5.0882013862392016E-2</v>
      </c>
      <c r="CP104" s="10">
        <f>O104+T104+X104+Z104+AE104+AG104+AK104+AM104+AQ104+AS104+AW104+AZ104+BC104+BE104+BI104+BK104+BO104+BQ104+BU104+BW104+CA104+CC104+CG104+CI104+CM104</f>
        <v>21</v>
      </c>
      <c r="CQ104" s="10">
        <f>S104+U104+AB104+AH104+AN104+AT104+AY104+BF104+BL104+BR104+BX104+CD104+CJ104</f>
        <v>0</v>
      </c>
      <c r="CR104" s="10">
        <f>Q104+W104+AC104+AI104+AO104+AU104+BG104+BS104+CE104</f>
        <v>0</v>
      </c>
      <c r="CS104" s="58">
        <f>N104+P104+R104+V104+Y104+AA104+AD104+AF104+AJ104+AL104+AP104+AR104+AV104+AX104+BB104+BD104+BH104+BJ104+BN104+BP104+BT104+BV104+BZ104+CF104+CL104</f>
        <v>15</v>
      </c>
      <c r="CT104" s="10">
        <f>BA104+BM104+BY104+CK104</f>
        <v>0</v>
      </c>
      <c r="CU104" s="10">
        <f>CB104+CH104</f>
        <v>0</v>
      </c>
      <c r="CW104" s="33">
        <f>COUNT(N104:CM104)</f>
        <v>3</v>
      </c>
      <c r="CX104" s="61">
        <v>1</v>
      </c>
      <c r="CY104" s="61">
        <v>0</v>
      </c>
      <c r="CZ104" s="63">
        <f>CN104/CW104</f>
        <v>12</v>
      </c>
    </row>
    <row r="105" spans="1:104" ht="23.25" thickBot="1" x14ac:dyDescent="0.5">
      <c r="A105" s="35">
        <f>RANK(CO105,$CO$4:$CO$153)</f>
        <v>102</v>
      </c>
      <c r="B105" s="8" t="s">
        <v>341</v>
      </c>
      <c r="C105" s="11"/>
      <c r="D105" s="24">
        <f>COUNTIF(N105:CM105,"="&amp;80)</f>
        <v>0</v>
      </c>
      <c r="E105" s="24">
        <v>0</v>
      </c>
      <c r="F105" s="24">
        <f>COUNTIF(BW105:CM105,"="&amp;80)</f>
        <v>0</v>
      </c>
      <c r="G105" s="27"/>
      <c r="H105" s="83">
        <f>COUNTIF(N105:CM105,"="&amp;70)</f>
        <v>0</v>
      </c>
      <c r="I105" s="83">
        <f>COUNTIF(N105:CM105,"&gt;"&amp;59)</f>
        <v>0</v>
      </c>
      <c r="J105" s="84">
        <f>COUNTIF(N105:CM105,"&gt;"&amp;49)</f>
        <v>0</v>
      </c>
      <c r="K105" s="117">
        <f>COUNTIF(N105:CM105,"&gt;"&amp;27)</f>
        <v>0</v>
      </c>
      <c r="L105" s="66"/>
      <c r="M105" s="76"/>
      <c r="N105" s="71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>
        <v>15</v>
      </c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85"/>
      <c r="BE105" s="85"/>
      <c r="BF105" s="85"/>
      <c r="BG105" s="85"/>
      <c r="BH105" s="85"/>
      <c r="BI105" s="85"/>
      <c r="BJ105" s="93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32">
        <f>SUM(N105:CM105)</f>
        <v>15</v>
      </c>
      <c r="CO105" s="14">
        <f>N105*$N$158+O105*$O$158+P105*$P$158+Q105*$Q$158+R105*$R$158+S105*$S$158+T105*$T$158+U105*$U$158+V105*$V$158+W105*$W$158+X105*$X$158+Y105*$Y$158+Z105*$Z$159+AA105*$AA$158+AB105*$AB$158+AC105*$AC$158+AD105*$AD$158+AE105*$AE$158+AF105*$AF$158+AG105*$AG$158+AH105*$AH$158+AI105*$AI$158+AJ105*$AJ$158+AK105*$AK$158+AL105*$AL$158+AM105*$AM$158+AN105*$AN$158+AO105*$AO$158+AP105*$AP$158+AQ105*$AQ$158+AR105*$AR$158+AS105*$AS$158+AT105*$AT$158+AU105*$AU$158+AV105*$AV$158+AW105*$AW$158+AX105*$AX$158+AY105*$AY$158+AZ105*$AZ$158+BA105*$BA$158+BB105*$BB$158+BC105*$BC$158+BD105*$BD$158+BE105*$BE$158+BF105*$BF$158+BG105*$BG$158+BH105*$BH$158+BI105*$BI$158+BJ105*$BJ$158+BK105*$BK$158+BL105*$BL$158+BM105*$BM$158+BN105*$BN$158+BO105*$BO$158+BP105*$BP$158+BQ105*$BQ$158+BR105*$BR$158+BS105*$BS$158+BT105*$BT$158+BU105*$BU$158+BV105*$BV$158+BW105*$BW$158+BX105*$BX$158+BY105*$BY$158+BZ105*$BZ$158+CA105*$CA$158+CB105*$CB$158+CC105*$CC$158+CD105*$CD$158+CE105*$CE$158+CF105*$CF$158+CG105*$CG$158+$CH$158*CH105+CI105*$CI$158+CJ105*$CJ$158+CK105*$CK$158+CL105*$CL$158+CM105*$CM$158</f>
        <v>5.0720878702840956E-2</v>
      </c>
      <c r="CP105" s="10">
        <f>O105+T105+X105+Z105+AE105+AG105+AK105+AM105+AQ105+AS105+AW105+AZ105+BC105+BE105+BI105+BK105+BO105+BQ105+BU105+BW105+CA105+CC105+CG105+CI105+CM105</f>
        <v>15</v>
      </c>
      <c r="CQ105" s="10">
        <f>S105+U105+AB105+AH105+AN105+AT105+AY105+BF105+BL105+BR105+BX105+CD105+CJ105</f>
        <v>0</v>
      </c>
      <c r="CR105" s="10">
        <f>Q105+W105+AC105+AI105+AO105+AU105+BG105+BS105+CE105</f>
        <v>0</v>
      </c>
      <c r="CS105" s="58">
        <f>N105+P105+R105+V105+Y105+AA105+AD105+AF105+AJ105+AL105+AP105+AR105+AV105+AX105+BB105+BD105+BH105+BJ105+BN105+BP105+BT105+BV105+BZ105+CF105+CL105</f>
        <v>0</v>
      </c>
      <c r="CT105" s="10">
        <f>BA105+BM105+BY105+CK105</f>
        <v>0</v>
      </c>
      <c r="CU105" s="10">
        <f>CB105+CH105</f>
        <v>0</v>
      </c>
      <c r="CW105" s="33">
        <f>COUNT(N105:CM105)</f>
        <v>1</v>
      </c>
      <c r="CX105" s="61">
        <v>1</v>
      </c>
      <c r="CY105" s="61">
        <v>0</v>
      </c>
      <c r="CZ105" s="63">
        <f>CN105/CW105</f>
        <v>15</v>
      </c>
    </row>
    <row r="106" spans="1:104" ht="23.25" thickBot="1" x14ac:dyDescent="0.5">
      <c r="A106" s="35">
        <f>RANK(CO106,$CO$4:$CO$153)</f>
        <v>103</v>
      </c>
      <c r="B106" s="8" t="s">
        <v>342</v>
      </c>
      <c r="C106" s="11"/>
      <c r="D106" s="24">
        <f>COUNTIF(N106:CM106,"="&amp;80)</f>
        <v>0</v>
      </c>
      <c r="E106" s="24">
        <v>0</v>
      </c>
      <c r="F106" s="24">
        <f>COUNTIF(BW106:CM106,"="&amp;80)</f>
        <v>0</v>
      </c>
      <c r="G106" s="27"/>
      <c r="H106" s="83">
        <f>COUNTIF(N106:CM106,"="&amp;70)</f>
        <v>0</v>
      </c>
      <c r="I106" s="83">
        <f>COUNTIF(N106:CM106,"&gt;"&amp;59)</f>
        <v>0</v>
      </c>
      <c r="J106" s="84">
        <f>COUNTIF(N106:CM106,"&gt;"&amp;49)</f>
        <v>0</v>
      </c>
      <c r="K106" s="117">
        <f>COUNTIF(N106:CM106,"&gt;"&amp;27)</f>
        <v>0</v>
      </c>
      <c r="L106" s="66"/>
      <c r="M106" s="76"/>
      <c r="N106" s="71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>
        <v>14</v>
      </c>
      <c r="AA106" s="40"/>
      <c r="AB106" s="40"/>
      <c r="AC106" s="40"/>
      <c r="AD106" s="40">
        <v>25</v>
      </c>
      <c r="AE106" s="40"/>
      <c r="AF106" s="40"/>
      <c r="AG106" s="40">
        <v>4</v>
      </c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85"/>
      <c r="BE106" s="85"/>
      <c r="BF106" s="85"/>
      <c r="BG106" s="85"/>
      <c r="BH106" s="85"/>
      <c r="BI106" s="85"/>
      <c r="BJ106" s="93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32">
        <f>SUM(N106:CM106)</f>
        <v>43</v>
      </c>
      <c r="CO106" s="14">
        <f>N106*$N$158+O106*$O$158+P106*$P$158+Q106*$Q$158+R106*$R$158+S106*$S$158+T106*$T$158+U106*$U$158+V106*$V$158+W106*$W$158+X106*$X$158+Y106*$Y$158+Z106*$Z$159+AA106*$AA$158+AB106*$AB$158+AC106*$AC$158+AD106*$AD$158+AE106*$AE$158+AF106*$AF$158+AG106*$AG$158+AH106*$AH$158+AI106*$AI$158+AJ106*$AJ$158+AK106*$AK$158+AL106*$AL$158+AM106*$AM$158+AN106*$AN$158+AO106*$AO$158+AP106*$AP$158+AQ106*$AQ$158+AR106*$AR$158+AS106*$AS$158+AT106*$AT$158+AU106*$AU$158+AV106*$AV$158+AW106*$AW$158+AX106*$AX$158+AY106*$AY$158+AZ106*$AZ$158+BA106*$BA$158+BB106*$BB$158+BC106*$BC$158+BD106*$BD$158+BE106*$BE$158+BF106*$BF$158+BG106*$BG$158+BH106*$BH$158+BI106*$BI$158+BJ106*$BJ$158+BK106*$BK$158+BL106*$BL$158+BM106*$BM$158+BN106*$BN$158+BO106*$BO$158+BP106*$BP$158+BQ106*$BQ$158+BR106*$BR$158+BS106*$BS$158+BT106*$BT$158+BU106*$BU$158+BV106*$BV$158+BW106*$BW$158+BX106*$BX$158+BY106*$BY$158+BZ106*$BZ$158+CA106*$CA$158+CB106*$CB$158+CC106*$CC$158+CD106*$CD$158+CE106*$CE$158+CF106*$CF$158+CG106*$CG$158+$CH$158*CH106+CI106*$CI$158+CJ106*$CJ$158+CK106*$CK$158+CL106*$CL$158+CM106*$CM$158</f>
        <v>4.9306856685923807E-2</v>
      </c>
      <c r="CP106" s="10">
        <f>O106+T106+X106+Z106+AE106+AG106+AK106+AM106+AQ106+AS106+AW106+AZ106+BC106+BE106+BI106+BK106+BO106+BQ106+BU106+BW106+CA106+CC106+CG106+CI106+CM106</f>
        <v>18</v>
      </c>
      <c r="CQ106" s="10">
        <f>S106+U106+AB106+AH106+AN106+AT106+AY106+BF106+BL106+BR106+BX106+CD106+CJ106</f>
        <v>0</v>
      </c>
      <c r="CR106" s="10">
        <f>Q106+W106+AC106+AI106+AO106+AU106+BG106+BS106+CE106</f>
        <v>0</v>
      </c>
      <c r="CS106" s="58">
        <f>N106+P106+R106+V106+Y106+AA106+AD106+AF106+AJ106+AL106+AP106+AR106+AV106+AX106+BB106+BD106+BH106+BJ106+BN106+BP106+BT106+BV106+BZ106+CF106+CL106</f>
        <v>25</v>
      </c>
      <c r="CT106" s="10">
        <f>BA106+BM106+BY106+CK106</f>
        <v>0</v>
      </c>
      <c r="CU106" s="10">
        <f>CB106+CH106</f>
        <v>0</v>
      </c>
      <c r="CW106" s="33">
        <f>COUNT(N106:CM106)</f>
        <v>3</v>
      </c>
      <c r="CX106" s="61">
        <v>1</v>
      </c>
      <c r="CY106" s="61">
        <v>0</v>
      </c>
      <c r="CZ106" s="63">
        <f>CN106/CW106</f>
        <v>14.333333333333334</v>
      </c>
    </row>
    <row r="107" spans="1:104" ht="23.25" thickBot="1" x14ac:dyDescent="0.5">
      <c r="A107" s="35">
        <f>RANK(CO107,$CO$4:$CO$153)</f>
        <v>104</v>
      </c>
      <c r="B107" s="8" t="s">
        <v>343</v>
      </c>
      <c r="C107" s="11"/>
      <c r="D107" s="24">
        <f>COUNTIF(N107:CM107,"="&amp;80)</f>
        <v>0</v>
      </c>
      <c r="E107" s="24">
        <v>0</v>
      </c>
      <c r="F107" s="24">
        <f>COUNTIF(BW107:CM107,"="&amp;80)</f>
        <v>0</v>
      </c>
      <c r="G107" s="27"/>
      <c r="H107" s="83">
        <f>COUNTIF(N107:CM107,"="&amp;70)</f>
        <v>0</v>
      </c>
      <c r="I107" s="83">
        <f>COUNTIF(N107:CM107,"&gt;"&amp;59)</f>
        <v>0</v>
      </c>
      <c r="J107" s="84">
        <f>COUNTIF(N107:CM107,"&gt;"&amp;49)</f>
        <v>0</v>
      </c>
      <c r="K107" s="117">
        <f>COUNTIF(N107:CM107,"&gt;"&amp;27)</f>
        <v>0</v>
      </c>
      <c r="L107" s="66"/>
      <c r="M107" s="76"/>
      <c r="N107" s="71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>
        <v>16</v>
      </c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53">
        <v>0</v>
      </c>
      <c r="BA107" s="40"/>
      <c r="BB107" s="40"/>
      <c r="BC107" s="40"/>
      <c r="BD107" s="85"/>
      <c r="BE107" s="88">
        <v>0</v>
      </c>
      <c r="BF107" s="85"/>
      <c r="BG107" s="85"/>
      <c r="BH107" s="85"/>
      <c r="BI107" s="85"/>
      <c r="BJ107" s="93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32">
        <f>SUM(N107:CM107)</f>
        <v>16</v>
      </c>
      <c r="CO107" s="14">
        <f>N107*$N$158+O107*$O$158+P107*$P$158+Q107*$Q$158+R107*$R$158+S107*$S$158+T107*$T$158+U107*$U$158+V107*$V$158+W107*$W$158+X107*$X$158+Y107*$Y$158+Z107*$Z$159+AA107*$AA$158+AB107*$AB$158+AC107*$AC$158+AD107*$AD$158+AE107*$AE$158+AF107*$AF$158+AG107*$AG$158+AH107*$AH$158+AI107*$AI$158+AJ107*$AJ$158+AK107*$AK$158+AL107*$AL$158+AM107*$AM$158+AN107*$AN$158+AO107*$AO$158+AP107*$AP$158+AQ107*$AQ$158+AR107*$AR$158+AS107*$AS$158+AT107*$AT$158+AU107*$AU$158+AV107*$AV$158+AW107*$AW$158+AX107*$AX$158+AY107*$AY$158+AZ107*$AZ$158+BA107*$BA$158+BB107*$BB$158+BC107*$BC$158+BD107*$BD$158+BE107*$BE$158+BF107*$BF$158+BG107*$BG$158+BH107*$BH$158+BI107*$BI$158+BJ107*$BJ$158+BK107*$BK$158+BL107*$BL$158+BM107*$BM$158+BN107*$BN$158+BO107*$BO$158+BP107*$BP$158+BQ107*$BQ$158+BR107*$BR$158+BS107*$BS$158+BT107*$BT$158+BU107*$BU$158+BV107*$BV$158+BW107*$BW$158+BX107*$BX$158+BY107*$BY$158+BZ107*$BZ$158+CA107*$CA$158+CB107*$CB$158+CC107*$CC$158+CD107*$CD$158+CE107*$CE$158+CF107*$CF$158+CG107*$CG$158+$CH$158*CH107+CI107*$CI$158+CJ107*$CJ$158+CK107*$CK$158+CL107*$CL$158+CM107*$CM$158</f>
        <v>4.3822839199254587E-2</v>
      </c>
      <c r="CP107" s="10">
        <f>O107+T107+X107+Z107+AE107+AG107+AK107+AM107+AQ107+AS107+AW107+AZ107+BC107+BE107+BI107+BK107+BO107+BQ107+BU107+BW107+CA107+CC107+CG107+CI107+CM107</f>
        <v>0</v>
      </c>
      <c r="CQ107" s="10">
        <f>S107+U107+AB107+AH107+AN107+AT107+AY107+BF107+BL107+BR107+BX107+CD107+CJ107</f>
        <v>0</v>
      </c>
      <c r="CR107" s="10">
        <f>Q107+W107+AC107+AI107+AO107+AU107+BG107+BS107+CE107</f>
        <v>16</v>
      </c>
      <c r="CS107" s="58">
        <f>N107+P107+R107+V107+Y107+AA107+AD107+AF107+AJ107+AL107+AP107+AR107+AV107+AX107+BB107+BD107+BH107+BJ107+BN107+BP107+BT107+BV107+BZ107+CF107+CL107</f>
        <v>0</v>
      </c>
      <c r="CT107" s="10">
        <f>BA107+BM107+BY107+CK107</f>
        <v>0</v>
      </c>
      <c r="CU107" s="10">
        <f>CB107+CH107</f>
        <v>0</v>
      </c>
      <c r="CW107" s="33">
        <f>COUNT(N107:CM107)</f>
        <v>3</v>
      </c>
      <c r="CX107" s="61">
        <v>1</v>
      </c>
      <c r="CY107" s="61">
        <v>0</v>
      </c>
      <c r="CZ107" s="63">
        <f>CN107/CW107</f>
        <v>5.333333333333333</v>
      </c>
    </row>
    <row r="108" spans="1:104" ht="23.25" thickBot="1" x14ac:dyDescent="0.5">
      <c r="A108" s="35">
        <f>RANK(CO108,$CO$4:$CO$153)</f>
        <v>105</v>
      </c>
      <c r="B108" s="8" t="s">
        <v>344</v>
      </c>
      <c r="C108" s="11"/>
      <c r="D108" s="24">
        <f>COUNTIF(N108:CM108,"="&amp;80)</f>
        <v>0</v>
      </c>
      <c r="E108" s="24">
        <v>0</v>
      </c>
      <c r="F108" s="24">
        <f>COUNTIF(BW108:CM108,"="&amp;80)</f>
        <v>0</v>
      </c>
      <c r="G108" s="27"/>
      <c r="H108" s="83">
        <f>COUNTIF(N108:CM108,"="&amp;70)</f>
        <v>0</v>
      </c>
      <c r="I108" s="83">
        <f>COUNTIF(N108:CM108,"&gt;"&amp;59)</f>
        <v>0</v>
      </c>
      <c r="J108" s="84">
        <f>COUNTIF(N108:CM108,"&gt;"&amp;49)</f>
        <v>0</v>
      </c>
      <c r="K108" s="117">
        <f>COUNTIF(N108:CM108,"&gt;"&amp;27)</f>
        <v>1</v>
      </c>
      <c r="L108" s="66"/>
      <c r="M108" s="76"/>
      <c r="N108" s="71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>
        <v>45</v>
      </c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85"/>
      <c r="BE108" s="85"/>
      <c r="BF108" s="85"/>
      <c r="BG108" s="85"/>
      <c r="BH108" s="85"/>
      <c r="BI108" s="85"/>
      <c r="BJ108" s="93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32">
        <f>SUM(N108:CM108)</f>
        <v>45</v>
      </c>
      <c r="CO108" s="14">
        <f>N108*$N$158+O108*$O$158+P108*$P$158+Q108*$Q$158+R108*$R$158+S108*$S$158+T108*$T$158+U108*$U$158+V108*$V$158+W108*$W$158+X108*$X$158+Y108*$Y$158+Z108*$Z$159+AA108*$AA$158+AB108*$AB$158+AC108*$AC$158+AD108*$AD$158+AE108*$AE$158+AF108*$AF$158+AG108*$AG$158+AH108*$AH$158+AI108*$AI$158+AJ108*$AJ$158+AK108*$AK$158+AL108*$AL$158+AM108*$AM$158+AN108*$AN$158+AO108*$AO$158+AP108*$AP$158+AQ108*$AQ$158+AR108*$AR$158+AS108*$AS$158+AT108*$AT$158+AU108*$AU$158+AV108*$AV$158+AW108*$AW$158+AX108*$AX$158+AY108*$AY$158+AZ108*$AZ$158+BA108*$BA$158+BB108*$BB$158+BC108*$BC$158+BD108*$BD$158+BE108*$BE$158+BF108*$BF$158+BG108*$BG$158+BH108*$BH$158+BI108*$BI$158+BJ108*$BJ$158+BK108*$BK$158+BL108*$BL$158+BM108*$BM$158+BN108*$BN$158+BO108*$BO$158+BP108*$BP$158+BQ108*$BQ$158+BR108*$BR$158+BS108*$BS$158+BT108*$BT$158+BU108*$BU$158+BV108*$BV$158+BW108*$BW$158+BX108*$BX$158+BY108*$BY$158+BZ108*$BZ$158+CA108*$CA$158+CB108*$CB$158+CC108*$CC$158+CD108*$CD$158+CE108*$CE$158+CF108*$CF$158+CG108*$CG$158+$CH$158*CH108+CI108*$CI$158+CJ108*$CJ$158+CK108*$CK$158+CL108*$CL$158+CM108*$CM$158</f>
        <v>4.2975222785857192E-2</v>
      </c>
      <c r="CP108" s="10">
        <f>O108+T108+X108+Z108+AE108+AG108+AK108+AM108+AQ108+AS108+AW108+AZ108+BC108+BE108+BI108+BK108+BO108+BQ108+BU108+BW108+CA108+CC108+CG108+CI108+CM108</f>
        <v>0</v>
      </c>
      <c r="CQ108" s="10">
        <f>S108+U108+AB108+AH108+AN108+AT108+AY108+BF108+BL108+BR108+BX108+CD108+CJ108</f>
        <v>0</v>
      </c>
      <c r="CR108" s="10">
        <f>Q108+W108+AC108+AI108+AO108+AU108+BG108+BS108+CE108</f>
        <v>0</v>
      </c>
      <c r="CS108" s="58">
        <f>N108+P108+R108+V108+Y108+AA108+AD108+AF108+AJ108+AL108+AP108+AR108+AV108+AX108+BB108+BD108+BH108+BJ108+BN108+BP108+BT108+BV108+BZ108+CF108+CL108</f>
        <v>45</v>
      </c>
      <c r="CT108" s="10">
        <f>BA108+BM108+BY108+CK108</f>
        <v>0</v>
      </c>
      <c r="CU108" s="10">
        <f>CB108+CH108</f>
        <v>0</v>
      </c>
      <c r="CW108" s="33">
        <f>COUNT(N108:CM108)</f>
        <v>1</v>
      </c>
      <c r="CX108" s="61">
        <v>1</v>
      </c>
      <c r="CY108" s="61">
        <v>0</v>
      </c>
      <c r="CZ108" s="63">
        <f>CN108/CW108</f>
        <v>45</v>
      </c>
    </row>
    <row r="109" spans="1:104" ht="23.25" thickBot="1" x14ac:dyDescent="0.5">
      <c r="A109" s="35">
        <f>RANK(CO109,$CO$4:$CO$153)</f>
        <v>106</v>
      </c>
      <c r="B109" s="8" t="s">
        <v>345</v>
      </c>
      <c r="C109" s="11"/>
      <c r="D109" s="24">
        <f>COUNTIF(N109:CM109,"="&amp;80)</f>
        <v>1</v>
      </c>
      <c r="E109" s="24">
        <v>0</v>
      </c>
      <c r="F109" s="24">
        <f>COUNTIF(BW109:CM109,"="&amp;80)</f>
        <v>0</v>
      </c>
      <c r="G109" s="27">
        <v>1</v>
      </c>
      <c r="H109" s="83">
        <f>COUNTIF(N109:CM109,"="&amp;70)</f>
        <v>0</v>
      </c>
      <c r="I109" s="83">
        <f>COUNTIF(N109:CM109,"&gt;"&amp;59)</f>
        <v>1</v>
      </c>
      <c r="J109" s="84">
        <f>COUNTIF(N109:CM109,"&gt;"&amp;49)</f>
        <v>1</v>
      </c>
      <c r="K109" s="117">
        <f>COUNTIF(N109:CM109,"&gt;"&amp;27)</f>
        <v>1</v>
      </c>
      <c r="L109" s="66"/>
      <c r="M109" s="76"/>
      <c r="N109" s="71"/>
      <c r="O109" s="40">
        <v>11</v>
      </c>
      <c r="P109" s="40"/>
      <c r="Q109" s="40"/>
      <c r="R109" s="40">
        <v>80</v>
      </c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85"/>
      <c r="BE109" s="85"/>
      <c r="BF109" s="85"/>
      <c r="BG109" s="85"/>
      <c r="BH109" s="85"/>
      <c r="BI109" s="85"/>
      <c r="BJ109" s="93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32">
        <f>SUM(N109:CM109)</f>
        <v>91</v>
      </c>
      <c r="CO109" s="14">
        <f>N109*$N$158+O109*$O$158+P109*$P$158+Q109*$Q$158+R109*$R$158+S109*$S$158+T109*$T$158+U109*$U$158+V109*$V$158+W109*$W$158+X109*$X$158+Y109*$Y$158+Z109*$Z$159+AA109*$AA$158+AB109*$AB$158+AC109*$AC$158+AD109*$AD$158+AE109*$AE$158+AF109*$AF$158+AG109*$AG$158+AH109*$AH$158+AI109*$AI$158+AJ109*$AJ$158+AK109*$AK$158+AL109*$AL$158+AM109*$AM$158+AN109*$AN$158+AO109*$AO$158+AP109*$AP$158+AQ109*$AQ$158+AR109*$AR$158+AS109*$AS$158+AT109*$AT$158+AU109*$AU$158+AV109*$AV$158+AW109*$AW$158+AX109*$AX$158+AY109*$AY$158+AZ109*$AZ$158+BA109*$BA$158+BB109*$BB$158+BC109*$BC$158+BD109*$BD$158+BE109*$BE$158+BF109*$BF$158+BG109*$BG$158+BH109*$BH$158+BI109*$BI$158+BJ109*$BJ$158+BK109*$BK$158+BL109*$BL$158+BM109*$BM$158+BN109*$BN$158+BO109*$BO$158+BP109*$BP$158+BQ109*$BQ$158+BR109*$BR$158+BS109*$BS$158+BT109*$BT$158+BU109*$BU$158+BV109*$BV$158+BW109*$BW$158+BX109*$BX$158+BY109*$BY$158+BZ109*$BZ$158+CA109*$CA$158+CB109*$CB$158+CC109*$CC$158+CD109*$CD$158+CE109*$CE$158+CF109*$CF$158+CG109*$CG$158+$CH$158*CH109+CI109*$CI$158+CJ109*$CJ$158+CK109*$CK$158+CL109*$CL$158+CM109*$CM$158</f>
        <v>4.0204958597909742E-2</v>
      </c>
      <c r="CP109" s="10">
        <f>O109+T109+X109+Z109+AE109+AG109+AK109+AM109+AQ109+AS109+AW109+AZ109+BC109+BE109+BI109+BK109+BO109+BQ109+BU109+BW109+CA109+CC109+CG109+CI109+CM109</f>
        <v>11</v>
      </c>
      <c r="CQ109" s="10">
        <f>S109+U109+AB109+AH109+AN109+AT109+AY109+BF109+BL109+BR109+BX109+CD109+CJ109</f>
        <v>0</v>
      </c>
      <c r="CR109" s="10">
        <f>Q109+W109+AC109+AI109+AO109+AU109+BG109+BS109+CE109</f>
        <v>0</v>
      </c>
      <c r="CS109" s="58">
        <f>N109+P109+R109+V109+Y109+AA109+AD109+AF109+AJ109+AL109+AP109+AR109+AV109+AX109+BB109+BD109+BH109+BJ109+BN109+BP109+BT109+BV109+BZ109+CF109+CL109</f>
        <v>80</v>
      </c>
      <c r="CT109" s="10">
        <f>BA109+BM109+BY109+CK109</f>
        <v>0</v>
      </c>
      <c r="CU109" s="10">
        <f>CB109+CH109</f>
        <v>0</v>
      </c>
      <c r="CW109" s="33">
        <f>COUNT(N109:CM109)</f>
        <v>2</v>
      </c>
      <c r="CX109" s="61">
        <v>1</v>
      </c>
      <c r="CY109" s="61">
        <v>0</v>
      </c>
      <c r="CZ109" s="63">
        <f>CN109/CW109</f>
        <v>45.5</v>
      </c>
    </row>
    <row r="110" spans="1:104" ht="23.25" thickBot="1" x14ac:dyDescent="0.5">
      <c r="A110" s="35">
        <f>RANK(CO110,$CO$4:$CO$153)</f>
        <v>107</v>
      </c>
      <c r="B110" s="8" t="s">
        <v>346</v>
      </c>
      <c r="C110" s="11"/>
      <c r="D110" s="24">
        <f>COUNTIF(N110:CM110,"="&amp;80)</f>
        <v>0</v>
      </c>
      <c r="E110" s="24">
        <v>0</v>
      </c>
      <c r="F110" s="24">
        <f>COUNTIF(BW110:CM110,"="&amp;80)</f>
        <v>0</v>
      </c>
      <c r="G110" s="27"/>
      <c r="H110" s="83">
        <f>COUNTIF(N110:CM110,"="&amp;70)</f>
        <v>0</v>
      </c>
      <c r="I110" s="83">
        <f>COUNTIF(N110:CM110,"&gt;"&amp;59)</f>
        <v>0</v>
      </c>
      <c r="J110" s="84">
        <f>COUNTIF(N110:CM110,"&gt;"&amp;49)</f>
        <v>0</v>
      </c>
      <c r="K110" s="117">
        <f>COUNTIF(N110:CM110,"&gt;"&amp;27)</f>
        <v>0</v>
      </c>
      <c r="L110" s="66"/>
      <c r="M110" s="76"/>
      <c r="N110" s="71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>
        <v>22</v>
      </c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85"/>
      <c r="BE110" s="85"/>
      <c r="BF110" s="85"/>
      <c r="BG110" s="85"/>
      <c r="BH110" s="85"/>
      <c r="BI110" s="85"/>
      <c r="BJ110" s="93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32">
        <f>SUM(N110:CM110)</f>
        <v>22</v>
      </c>
      <c r="CO110" s="14">
        <f>N110*$N$158+O110*$O$158+P110*$P$158+Q110*$Q$158+R110*$R$158+S110*$S$158+T110*$T$158+U110*$U$158+V110*$V$158+W110*$W$158+X110*$X$158+Y110*$Y$158+Z110*$Z$159+AA110*$AA$158+AB110*$AB$158+AC110*$AC$158+AD110*$AD$158+AE110*$AE$158+AF110*$AF$158+AG110*$AG$158+AH110*$AH$158+AI110*$AI$158+AJ110*$AJ$158+AK110*$AK$158+AL110*$AL$158+AM110*$AM$158+AN110*$AN$158+AO110*$AO$158+AP110*$AP$158+AQ110*$AQ$158+AR110*$AR$158+AS110*$AS$158+AT110*$AT$158+AU110*$AU$158+AV110*$AV$158+AW110*$AW$158+AX110*$AX$158+AY110*$AY$158+AZ110*$AZ$158+BA110*$BA$158+BB110*$BB$158+BC110*$BC$158+BD110*$BD$158+BE110*$BE$158+BF110*$BF$158+BG110*$BG$158+BH110*$BH$158+BI110*$BI$158+BJ110*$BJ$158+BK110*$BK$158+BL110*$BL$158+BM110*$BM$158+BN110*$BN$158+BO110*$BO$158+BP110*$BP$158+BQ110*$BQ$158+BR110*$BR$158+BS110*$BS$158+BT110*$BT$158+BU110*$BU$158+BV110*$BV$158+BW110*$BW$158+BX110*$BX$158+BY110*$BY$158+BZ110*$BZ$158+CA110*$CA$158+CB110*$CB$158+CC110*$CC$158+CD110*$CD$158+CE110*$CE$158+CF110*$CF$158+CG110*$CG$158+$CH$158*CH110+CI110*$CI$158+CJ110*$CJ$158+CK110*$CK$158+CL110*$CL$158+CM110*$CM$158</f>
        <v>3.9534226598117533E-2</v>
      </c>
      <c r="CP110" s="10">
        <f>O110+T110+X110+Z110+AE110+AG110+AK110+AM110+AQ110+AS110+AW110+AZ110+BC110+BE110+BI110+BK110+BO110+BQ110+BU110+BW110+CA110+CC110+CG110+CI110+CM110</f>
        <v>22</v>
      </c>
      <c r="CQ110" s="10">
        <f>S110+U110+AB110+AH110+AN110+AT110+AY110+BF110+BL110+BR110+BX110+CD110+CJ110</f>
        <v>0</v>
      </c>
      <c r="CR110" s="10">
        <f>Q110+W110+AC110+AI110+AO110+AU110+BG110+BS110+CE110</f>
        <v>0</v>
      </c>
      <c r="CS110" s="58">
        <f>N110+P110+R110+V110+Y110+AA110+AD110+AF110+AJ110+AL110+AP110+AR110+AV110+AX110+BB110+BD110+BH110+BJ110+BN110+BP110+BT110+BV110+BZ110+CF110+CL110</f>
        <v>0</v>
      </c>
      <c r="CT110" s="10">
        <f>BA110+BM110+BY110+CK110</f>
        <v>0</v>
      </c>
      <c r="CU110" s="10">
        <f>CB110+CH110</f>
        <v>0</v>
      </c>
      <c r="CW110" s="33">
        <f>COUNT(N110:CM110)</f>
        <v>1</v>
      </c>
      <c r="CX110" s="61">
        <v>1</v>
      </c>
      <c r="CY110" s="61">
        <v>0</v>
      </c>
      <c r="CZ110" s="63">
        <f>CN110/CW110</f>
        <v>22</v>
      </c>
    </row>
    <row r="111" spans="1:104" ht="23.25" thickBot="1" x14ac:dyDescent="0.5">
      <c r="A111" s="35">
        <f>RANK(CO111,$CO$4:$CO$153)</f>
        <v>108</v>
      </c>
      <c r="B111" s="8" t="s">
        <v>347</v>
      </c>
      <c r="C111" s="11"/>
      <c r="D111" s="24">
        <f>COUNTIF(N111:CM111,"="&amp;80)</f>
        <v>1</v>
      </c>
      <c r="E111" s="24">
        <v>0</v>
      </c>
      <c r="F111" s="24">
        <f>COUNTIF(BW111:CM111,"="&amp;80)</f>
        <v>0</v>
      </c>
      <c r="G111" s="27">
        <v>1</v>
      </c>
      <c r="H111" s="83">
        <f>COUNTIF(N111:CM111,"="&amp;70)</f>
        <v>0</v>
      </c>
      <c r="I111" s="83">
        <f>COUNTIF(N111:CM111,"&gt;"&amp;59)</f>
        <v>1</v>
      </c>
      <c r="J111" s="84">
        <f>COUNTIF(N111:CM111,"&gt;"&amp;49)</f>
        <v>1</v>
      </c>
      <c r="K111" s="117">
        <f>COUNTIF(N111:CM111,"&gt;"&amp;27)</f>
        <v>1</v>
      </c>
      <c r="L111" s="66"/>
      <c r="M111" s="76"/>
      <c r="N111" s="71"/>
      <c r="O111" s="40"/>
      <c r="P111" s="40"/>
      <c r="Q111" s="40">
        <v>80</v>
      </c>
      <c r="R111" s="40"/>
      <c r="S111" s="40">
        <v>12</v>
      </c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85"/>
      <c r="BE111" s="85"/>
      <c r="BF111" s="85"/>
      <c r="BG111" s="85"/>
      <c r="BH111" s="85"/>
      <c r="BI111" s="85"/>
      <c r="BJ111" s="93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32">
        <f>SUM(N111:CM111)</f>
        <v>92</v>
      </c>
      <c r="CO111" s="14">
        <f>N111*$N$158+O111*$O$158+P111*$P$158+Q111*$Q$158+R111*$R$158+S111*$S$158+T111*$T$158+U111*$U$158+V111*$V$158+W111*$W$158+X111*$X$158+Y111*$Y$158+Z111*$Z$159+AA111*$AA$158+AB111*$AB$158+AC111*$AC$158+AD111*$AD$158+AE111*$AE$158+AF111*$AF$158+AG111*$AG$158+AH111*$AH$158+AI111*$AI$158+AJ111*$AJ$158+AK111*$AK$158+AL111*$AL$158+AM111*$AM$158+AN111*$AN$158+AO111*$AO$158+AP111*$AP$158+AQ111*$AQ$158+AR111*$AR$158+AS111*$AS$158+AT111*$AT$158+AU111*$AU$158+AV111*$AV$158+AW111*$AW$158+AX111*$AX$158+AY111*$AY$158+AZ111*$AZ$158+BA111*$BA$158+BB111*$BB$158+BC111*$BC$158+BD111*$BD$158+BE111*$BE$158+BF111*$BF$158+BG111*$BG$158+BH111*$BH$158+BI111*$BI$158+BJ111*$BJ$158+BK111*$BK$158+BL111*$BL$158+BM111*$BM$158+BN111*$BN$158+BO111*$BO$158+BP111*$BP$158+BQ111*$BQ$158+BR111*$BR$158+BS111*$BS$158+BT111*$BT$158+BU111*$BU$158+BV111*$BV$158+BW111*$BW$158+BX111*$BX$158+BY111*$BY$158+BZ111*$BZ$158+CA111*$CA$158+CB111*$CB$158+CC111*$CC$158+CD111*$CD$158+CE111*$CE$158+CF111*$CF$158+CG111*$CG$158+$CH$158*CH111+CI111*$CI$158+CJ111*$CJ$158+CK111*$CK$158+CL111*$CL$158+CM111*$CM$158</f>
        <v>3.8978210769132778E-2</v>
      </c>
      <c r="CP111" s="10">
        <f>O111+T111+X111+Z111+AE111+AG111+AK111+AM111+AQ111+AS111+AW111+AZ111+BC111+BE111+BI111+BK111+BO111+BQ111+BU111+BW111+CA111+CC111+CG111+CI111+CM111</f>
        <v>0</v>
      </c>
      <c r="CQ111" s="10">
        <f>S111+U111+AB111+AH111+AN111+AT111+AY111+BF111+BL111+BR111+BX111+CD111+CJ111</f>
        <v>12</v>
      </c>
      <c r="CR111" s="10">
        <f>Q111+W111+AC111+AI111+AO111+AU111+BG111+BS111+CE111</f>
        <v>80</v>
      </c>
      <c r="CS111" s="58">
        <f>N111+P111+R111+V111+Y111+AA111+AD111+AF111+AJ111+AL111+AP111+AR111+AV111+AX111+BB111+BD111+BH111+BJ111+BN111+BP111+BT111+BV111+BZ111+CF111+CL111</f>
        <v>0</v>
      </c>
      <c r="CT111" s="10">
        <f>BA111+BM111+BY111+CK111</f>
        <v>0</v>
      </c>
      <c r="CU111" s="10">
        <f>CB111+CH111</f>
        <v>0</v>
      </c>
      <c r="CW111" s="33">
        <f>COUNT(N111:CM111)</f>
        <v>2</v>
      </c>
      <c r="CX111" s="61">
        <v>1</v>
      </c>
      <c r="CY111" s="61">
        <v>0</v>
      </c>
      <c r="CZ111" s="63">
        <f>CN111/CW111</f>
        <v>46</v>
      </c>
    </row>
    <row r="112" spans="1:104" ht="23.25" thickBot="1" x14ac:dyDescent="0.5">
      <c r="A112" s="35">
        <f>RANK(CO112,$CO$4:$CO$153)</f>
        <v>109</v>
      </c>
      <c r="B112" s="8" t="s">
        <v>348</v>
      </c>
      <c r="C112" s="11"/>
      <c r="D112" s="24">
        <f>COUNTIF(N112:CM112,"="&amp;80)</f>
        <v>0</v>
      </c>
      <c r="E112" s="24">
        <v>0</v>
      </c>
      <c r="F112" s="24">
        <f>COUNTIF(BW112:CM112,"="&amp;80)</f>
        <v>0</v>
      </c>
      <c r="G112" s="27"/>
      <c r="H112" s="83">
        <f>COUNTIF(N112:CM112,"="&amp;70)</f>
        <v>0</v>
      </c>
      <c r="I112" s="83">
        <f>COUNTIF(N112:CM112,"&gt;"&amp;59)</f>
        <v>0</v>
      </c>
      <c r="J112" s="84">
        <f>COUNTIF(N112:CM112,"&gt;"&amp;49)</f>
        <v>0</v>
      </c>
      <c r="K112" s="117">
        <f>COUNTIF(N112:CM112,"&gt;"&amp;27)</f>
        <v>0</v>
      </c>
      <c r="L112" s="66"/>
      <c r="M112" s="76"/>
      <c r="N112" s="71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>
        <v>14</v>
      </c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85"/>
      <c r="BE112" s="85"/>
      <c r="BF112" s="85"/>
      <c r="BG112" s="85"/>
      <c r="BH112" s="85"/>
      <c r="BI112" s="85"/>
      <c r="BJ112" s="93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32">
        <f>SUM(N112:CM112)</f>
        <v>14</v>
      </c>
      <c r="CO112" s="14">
        <f>N112*$N$158+O112*$O$158+P112*$P$158+Q112*$Q$158+R112*$R$158+S112*$S$158+T112*$T$158+U112*$U$158+V112*$V$158+W112*$W$158+X112*$X$158+Y112*$Y$158+Z112*$Z$159+AA112*$AA$158+AB112*$AB$158+AC112*$AC$158+AD112*$AD$158+AE112*$AE$158+AF112*$AF$158+AG112*$AG$158+AH112*$AH$158+AI112*$AI$158+AJ112*$AJ$158+AK112*$AK$158+AL112*$AL$158+AM112*$AM$158+AN112*$AN$158+AO112*$AO$158+AP112*$AP$158+AQ112*$AQ$158+AR112*$AR$158+AS112*$AS$158+AT112*$AT$158+AU112*$AU$158+AV112*$AV$158+AW112*$AW$158+AX112*$AX$158+AY112*$AY$158+AZ112*$AZ$158+BA112*$BA$158+BB112*$BB$158+BC112*$BC$158+BD112*$BD$158+BE112*$BE$158+BF112*$BF$158+BG112*$BG$158+BH112*$BH$158+BI112*$BI$158+BJ112*$BJ$158+BK112*$BK$158+BL112*$BL$158+BM112*$BM$158+BN112*$BN$158+BO112*$BO$158+BP112*$BP$158+BQ112*$BQ$158+BR112*$BR$158+BS112*$BS$158+BT112*$BT$158+BU112*$BU$158+BV112*$BV$158+BW112*$BW$158+BX112*$BX$158+BY112*$BY$158+BZ112*$BZ$158+CA112*$CA$158+CB112*$CB$158+CC112*$CC$158+CD112*$CD$158+CE112*$CE$158+CF112*$CF$158+CG112*$CG$158+$CH$158*CH112+CI112*$CI$158+CJ112*$CJ$158+CK112*$CK$158+CL112*$CL$158+CM112*$CM$158</f>
        <v>3.8344984299347767E-2</v>
      </c>
      <c r="CP112" s="10">
        <f>O112+T112+X112+Z112+AE112+AG112+AK112+AM112+AQ112+AS112+AW112+AZ112+BC112+BE112+BI112+BK112+BO112+BQ112+BU112+BW112+CA112+CC112+CG112+CI112+CM112</f>
        <v>0</v>
      </c>
      <c r="CQ112" s="10">
        <f>S112+U112+AB112+AH112+AN112+AT112+AY112+BF112+BL112+BR112+BX112+CD112+CJ112</f>
        <v>0</v>
      </c>
      <c r="CR112" s="10">
        <f>Q112+W112+AC112+AI112+AO112+AU112+BG112+BS112+CE112</f>
        <v>14</v>
      </c>
      <c r="CS112" s="58">
        <f>N112+P112+R112+V112+Y112+AA112+AD112+AF112+AJ112+AL112+AP112+AR112+AV112+AX112+BB112+BD112+BH112+BJ112+BN112+BP112+BT112+BV112+BZ112+CF112+CL112</f>
        <v>0</v>
      </c>
      <c r="CT112" s="10">
        <f>BA112+BM112+BY112+CK112</f>
        <v>0</v>
      </c>
      <c r="CU112" s="10">
        <f>CB112+CH112</f>
        <v>0</v>
      </c>
      <c r="CW112" s="33">
        <f>COUNT(N112:CM112)</f>
        <v>1</v>
      </c>
      <c r="CX112" s="61">
        <v>1</v>
      </c>
      <c r="CY112" s="61">
        <v>0</v>
      </c>
      <c r="CZ112" s="63">
        <f>CN112/CW112</f>
        <v>14</v>
      </c>
    </row>
    <row r="113" spans="1:104" ht="23.25" thickBot="1" x14ac:dyDescent="0.5">
      <c r="A113" s="35">
        <f>RANK(CO113,$CO$4:$CO$153)</f>
        <v>110</v>
      </c>
      <c r="B113" s="8" t="s">
        <v>349</v>
      </c>
      <c r="C113" s="11"/>
      <c r="D113" s="24">
        <f>COUNTIF(N113:CM113,"="&amp;80)</f>
        <v>0</v>
      </c>
      <c r="E113" s="24">
        <v>0</v>
      </c>
      <c r="F113" s="24">
        <f>COUNTIF(BW113:CM113,"="&amp;80)</f>
        <v>0</v>
      </c>
      <c r="G113" s="27"/>
      <c r="H113" s="83">
        <f>COUNTIF(N113:CM113,"="&amp;70)</f>
        <v>0</v>
      </c>
      <c r="I113" s="83">
        <f>COUNTIF(N113:CM113,"&gt;"&amp;59)</f>
        <v>0</v>
      </c>
      <c r="J113" s="84">
        <f>COUNTIF(N113:CM113,"&gt;"&amp;49)</f>
        <v>0</v>
      </c>
      <c r="K113" s="117">
        <f>COUNTIF(N113:CM113,"&gt;"&amp;27)</f>
        <v>0</v>
      </c>
      <c r="L113" s="66"/>
      <c r="M113" s="76"/>
      <c r="N113" s="71"/>
      <c r="O113" s="40"/>
      <c r="P113" s="40"/>
      <c r="Q113" s="40"/>
      <c r="R113" s="40">
        <v>8</v>
      </c>
      <c r="S113" s="40"/>
      <c r="T113" s="40"/>
      <c r="U113" s="40"/>
      <c r="V113" s="40"/>
      <c r="W113" s="40"/>
      <c r="X113" s="40">
        <v>22</v>
      </c>
      <c r="Y113" s="40"/>
      <c r="Z113" s="40"/>
      <c r="AA113" s="40"/>
      <c r="AB113" s="40">
        <v>12</v>
      </c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85"/>
      <c r="BE113" s="85"/>
      <c r="BF113" s="85"/>
      <c r="BG113" s="85"/>
      <c r="BH113" s="85"/>
      <c r="BI113" s="85"/>
      <c r="BJ113" s="93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32">
        <f>SUM(N113:CM113)</f>
        <v>42</v>
      </c>
      <c r="CO113" s="14">
        <f>N113*$N$158+O113*$O$158+P113*$P$158+Q113*$Q$158+R113*$R$158+S113*$S$158+T113*$T$158+U113*$U$158+V113*$V$158+W113*$W$158+X113*$X$158+Y113*$Y$158+Z113*$Z$159+AA113*$AA$158+AB113*$AB$158+AC113*$AC$158+AD113*$AD$158+AE113*$AE$158+AF113*$AF$158+AG113*$AG$158+AH113*$AH$158+AI113*$AI$158+AJ113*$AJ$158+AK113*$AK$158+AL113*$AL$158+AM113*$AM$158+AN113*$AN$158+AO113*$AO$158+AP113*$AP$158+AQ113*$AQ$158+AR113*$AR$158+AS113*$AS$158+AT113*$AT$158+AU113*$AU$158+AV113*$AV$158+AW113*$AW$158+AX113*$AX$158+AY113*$AY$158+AZ113*$AZ$158+BA113*$BA$158+BB113*$BB$158+BC113*$BC$158+BD113*$BD$158+BE113*$BE$158+BF113*$BF$158+BG113*$BG$158+BH113*$BH$158+BI113*$BI$158+BJ113*$BJ$158+BK113*$BK$158+BL113*$BL$158+BM113*$BM$158+BN113*$BN$158+BO113*$BO$158+BP113*$BP$158+BQ113*$BQ$158+BR113*$BR$158+BS113*$BS$158+BT113*$BT$158+BU113*$BU$158+BV113*$BV$158+BW113*$BW$158+BX113*$BX$158+BY113*$BY$158+BZ113*$BZ$158+CA113*$CA$158+CB113*$CB$158+CC113*$CC$158+CD113*$CD$158+CE113*$CE$158+CF113*$CF$158+CG113*$CG$158+$CH$158*CH113+CI113*$CI$158+CJ113*$CJ$158+CK113*$CK$158+CL113*$CL$158+CM113*$CM$158</f>
        <v>3.8283551389034831E-2</v>
      </c>
      <c r="CP113" s="10">
        <f>O113+T113+X113+Z113+AE113+AG113+AK113+AM113+AQ113+AS113+AW113+AZ113+BC113+BE113+BI113+BK113+BO113+BQ113+BU113+BW113+CA113+CC113+CG113+CI113+CM113</f>
        <v>22</v>
      </c>
      <c r="CQ113" s="10">
        <f>S113+U113+AB113+AH113+AN113+AT113+AY113+BF113+BL113+BR113+BX113+CD113+CJ113</f>
        <v>12</v>
      </c>
      <c r="CR113" s="10">
        <f>Q113+W113+AC113+AI113+AO113+AU113+BG113+BS113+CE113</f>
        <v>0</v>
      </c>
      <c r="CS113" s="58">
        <f>N113+P113+R113+V113+Y113+AA113+AD113+AF113+AJ113+AL113+AP113+AR113+AV113+AX113+BB113+BD113+BH113+BJ113+BN113+BP113+BT113+BV113+BZ113+CF113+CL113</f>
        <v>8</v>
      </c>
      <c r="CT113" s="10">
        <f>BA113+BM113+BY113+CK113</f>
        <v>0</v>
      </c>
      <c r="CU113" s="10">
        <f>CB113+CH113</f>
        <v>0</v>
      </c>
      <c r="CW113" s="33">
        <f>COUNT(N113:CM113)</f>
        <v>3</v>
      </c>
      <c r="CX113" s="61">
        <v>1</v>
      </c>
      <c r="CY113" s="61">
        <v>0</v>
      </c>
      <c r="CZ113" s="63">
        <f>CN113/CW113</f>
        <v>14</v>
      </c>
    </row>
    <row r="114" spans="1:104" ht="23.25" thickBot="1" x14ac:dyDescent="0.5">
      <c r="A114" s="35">
        <f>RANK(CO114,$CO$4:$CO$153)</f>
        <v>111</v>
      </c>
      <c r="B114" s="8" t="s">
        <v>350</v>
      </c>
      <c r="C114" s="11"/>
      <c r="D114" s="24">
        <f>COUNTIF(N114:CM114,"="&amp;80)</f>
        <v>0</v>
      </c>
      <c r="E114" s="24">
        <v>0</v>
      </c>
      <c r="F114" s="24">
        <f>COUNTIF(BW114:CM114,"="&amp;80)</f>
        <v>0</v>
      </c>
      <c r="G114" s="27"/>
      <c r="H114" s="83">
        <f>COUNTIF(N114:CM114,"="&amp;70)</f>
        <v>0</v>
      </c>
      <c r="I114" s="83">
        <f>COUNTIF(N114:CM114,"&gt;"&amp;59)</f>
        <v>0</v>
      </c>
      <c r="J114" s="84">
        <f>COUNTIF(N114:CM114,"&gt;"&amp;49)</f>
        <v>0</v>
      </c>
      <c r="K114" s="117">
        <f>COUNTIF(N114:CM114,"&gt;"&amp;27)</f>
        <v>1</v>
      </c>
      <c r="L114" s="66"/>
      <c r="M114" s="76"/>
      <c r="N114" s="71">
        <v>40</v>
      </c>
      <c r="O114" s="40">
        <v>18</v>
      </c>
      <c r="P114" s="40"/>
      <c r="Q114" s="40">
        <v>10</v>
      </c>
      <c r="R114" s="40">
        <v>4</v>
      </c>
      <c r="S114" s="53">
        <v>0</v>
      </c>
      <c r="T114" s="40"/>
      <c r="U114" s="40"/>
      <c r="V114" s="40">
        <v>7</v>
      </c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85"/>
      <c r="BE114" s="85"/>
      <c r="BF114" s="85"/>
      <c r="BG114" s="85"/>
      <c r="BH114" s="85"/>
      <c r="BI114" s="85"/>
      <c r="BJ114" s="93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32">
        <f>SUM(N114:CM114)</f>
        <v>79</v>
      </c>
      <c r="CO114" s="14">
        <f>N114*$N$158+O114*$O$158+P114*$P$158+Q114*$Q$158+R114*$R$158+S114*$S$158+T114*$T$158+U114*$U$158+V114*$V$158+W114*$W$158+X114*$X$158+Y114*$Y$158+Z114*$Z$159+AA114*$AA$158+AB114*$AB$158+AC114*$AC$158+AD114*$AD$158+AE114*$AE$158+AF114*$AF$158+AG114*$AG$158+AH114*$AH$158+AI114*$AI$158+AJ114*$AJ$158+AK114*$AK$158+AL114*$AL$158+AM114*$AM$158+AN114*$AN$158+AO114*$AO$158+AP114*$AP$158+AQ114*$AQ$158+AR114*$AR$158+AS114*$AS$158+AT114*$AT$158+AU114*$AU$158+AV114*$AV$158+AW114*$AW$158+AX114*$AX$158+AY114*$AY$158+AZ114*$AZ$158+BA114*$BA$158+BB114*$BB$158+BC114*$BC$158+BD114*$BD$158+BE114*$BE$158+BF114*$BF$158+BG114*$BG$158+BH114*$BH$158+BI114*$BI$158+BJ114*$BJ$158+BK114*$BK$158+BL114*$BL$158+BM114*$BM$158+BN114*$BN$158+BO114*$BO$158+BP114*$BP$158+BQ114*$BQ$158+BR114*$BR$158+BS114*$BS$158+BT114*$BT$158+BU114*$BU$158+BV114*$BV$158+BW114*$BW$158+BX114*$BX$158+BY114*$BY$158+BZ114*$BZ$158+CA114*$CA$158+CB114*$CB$158+CC114*$CC$158+CD114*$CD$158+CE114*$CE$158+CF114*$CF$158+CG114*$CG$158+$CH$158*CH114+CI114*$CI$158+CJ114*$CJ$158+CK114*$CK$158+CL114*$CL$158+CM114*$CM$158</f>
        <v>2.8792917433483483E-2</v>
      </c>
      <c r="CP114" s="10">
        <f>O114+T114+X114+Z114+AE114+AG114+AK114+AM114+AQ114+AS114+AW114+AZ114+BC114+BE114+BI114+BK114+BO114+BQ114+BU114+BW114+CA114+CC114+CG114+CI114+CM114</f>
        <v>18</v>
      </c>
      <c r="CQ114" s="10">
        <f>S114+U114+AB114+AH114+AN114+AT114+AY114+BF114+BL114+BR114+BX114+CD114+CJ114</f>
        <v>0</v>
      </c>
      <c r="CR114" s="10">
        <f>Q114+W114+AC114+AI114+AO114+AU114+BG114+BS114+CE114</f>
        <v>10</v>
      </c>
      <c r="CS114" s="58">
        <f>N114+P114+R114+V114+Y114+AA114+AD114+AF114+AJ114+AL114+AP114+AR114+AV114+AX114+BB114+BD114+BH114+BJ114+BN114+BP114+BT114+BV114+BZ114+CF114+CL114</f>
        <v>51</v>
      </c>
      <c r="CT114" s="10">
        <f>BA114+BM114+BY114+CK114</f>
        <v>0</v>
      </c>
      <c r="CU114" s="10">
        <f>CB114+CH114</f>
        <v>0</v>
      </c>
      <c r="CW114" s="33">
        <f>COUNT(N114:CM114)</f>
        <v>6</v>
      </c>
      <c r="CX114" s="61">
        <v>3</v>
      </c>
      <c r="CY114" s="61">
        <v>0</v>
      </c>
      <c r="CZ114" s="63">
        <f>CN114/CW114</f>
        <v>13.166666666666666</v>
      </c>
    </row>
    <row r="115" spans="1:104" ht="23.25" thickBot="1" x14ac:dyDescent="0.5">
      <c r="A115" s="35">
        <f>RANK(CO115,$CO$4:$CO$153)</f>
        <v>112</v>
      </c>
      <c r="B115" s="8" t="s">
        <v>351</v>
      </c>
      <c r="C115" s="11"/>
      <c r="D115" s="24">
        <f>COUNTIF(N115:CM115,"="&amp;80)</f>
        <v>0</v>
      </c>
      <c r="E115" s="24">
        <v>0</v>
      </c>
      <c r="F115" s="24">
        <f>COUNTIF(BW115:CM115,"="&amp;80)</f>
        <v>0</v>
      </c>
      <c r="G115" s="27"/>
      <c r="H115" s="83">
        <f>COUNTIF(N115:CM115,"="&amp;70)</f>
        <v>0</v>
      </c>
      <c r="I115" s="83">
        <f>COUNTIF(N115:CM115,"&gt;"&amp;59)</f>
        <v>0</v>
      </c>
      <c r="J115" s="84">
        <f>COUNTIF(N115:CM115,"&gt;"&amp;49)</f>
        <v>0</v>
      </c>
      <c r="K115" s="117">
        <f>COUNTIF(N115:CM115,"&gt;"&amp;27)</f>
        <v>1</v>
      </c>
      <c r="L115" s="66">
        <v>1</v>
      </c>
      <c r="M115" s="76"/>
      <c r="N115" s="71">
        <v>32</v>
      </c>
      <c r="O115" s="40">
        <v>3</v>
      </c>
      <c r="P115" s="40"/>
      <c r="Q115" s="40">
        <v>1</v>
      </c>
      <c r="R115" s="40"/>
      <c r="S115" s="40"/>
      <c r="T115" s="40"/>
      <c r="U115" s="40"/>
      <c r="V115" s="40"/>
      <c r="W115" s="40">
        <v>12</v>
      </c>
      <c r="X115" s="40"/>
      <c r="Y115" s="40"/>
      <c r="Z115" s="40"/>
      <c r="AA115" s="40">
        <v>6</v>
      </c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85"/>
      <c r="BE115" s="85"/>
      <c r="BF115" s="85"/>
      <c r="BG115" s="85"/>
      <c r="BH115" s="85"/>
      <c r="BI115" s="85"/>
      <c r="BJ115" s="93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32">
        <f>SUM(N115:CM115)</f>
        <v>54</v>
      </c>
      <c r="CO115" s="14">
        <f>N115*$N$158+O115*$O$158+P115*$P$158+Q115*$Q$158+R115*$R$158+S115*$S$158+T115*$T$158+U115*$U$158+V115*$V$158+W115*$W$158+X115*$X$158+Y115*$Y$158+Z115*$Z$159+AA115*$AA$158+AB115*$AB$158+AC115*$AC$158+AD115*$AD$158+AE115*$AE$158+AF115*$AF$158+AG115*$AG$158+AH115*$AH$158+AI115*$AI$158+AJ115*$AJ$158+AK115*$AK$158+AL115*$AL$158+AM115*$AM$158+AN115*$AN$158+AO115*$AO$158+AP115*$AP$158+AQ115*$AQ$158+AR115*$AR$158+AS115*$AS$158+AT115*$AT$158+AU115*$AU$158+AV115*$AV$158+AW115*$AW$158+AX115*$AX$158+AY115*$AY$158+AZ115*$AZ$158+BA115*$BA$158+BB115*$BB$158+BC115*$BC$158+BD115*$BD$158+BE115*$BE$158+BF115*$BF$158+BG115*$BG$158+BH115*$BH$158+BI115*$BI$158+BJ115*$BJ$158+BK115*$BK$158+BL115*$BL$158+BM115*$BM$158+BN115*$BN$158+BO115*$BO$158+BP115*$BP$158+BQ115*$BQ$158+BR115*$BR$158+BS115*$BS$158+BT115*$BT$158+BU115*$BU$158+BV115*$BV$158+BW115*$BW$158+BX115*$BX$158+BY115*$BY$158+BZ115*$BZ$158+CA115*$CA$158+CB115*$CB$158+CC115*$CC$158+CD115*$CD$158+CE115*$CE$158+CF115*$CF$158+CG115*$CG$158+$CH$158*CH115+CI115*$CI$158+CJ115*$CJ$158+CK115*$CK$158+CL115*$CL$158+CM115*$CM$158</f>
        <v>2.7356927626799362E-2</v>
      </c>
      <c r="CP115" s="10">
        <f>O115+T115+X115+Z115+AE115+AG115+AK115+AM115+AQ115+AS115+AW115+AZ115+BC115+BE115+BI115+BK115+BO115+BQ115+BU115+BW115+CA115+CC115+CG115+CI115+CM115</f>
        <v>3</v>
      </c>
      <c r="CQ115" s="10">
        <f>S115+U115+AB115+AH115+AN115+AT115+AY115+BF115+BL115+BR115+BX115+CD115+CJ115</f>
        <v>0</v>
      </c>
      <c r="CR115" s="10">
        <f>Q115+W115+AC115+AI115+AO115+AU115+BG115+BS115+CE115</f>
        <v>13</v>
      </c>
      <c r="CS115" s="58">
        <f>N115+P115+R115+V115+Y115+AA115+AD115+AF115+AJ115+AL115+AP115+AR115+AV115+AX115+BB115+BD115+BH115+BJ115+BN115+BP115+BT115+BV115+BZ115+CF115+CL115</f>
        <v>38</v>
      </c>
      <c r="CT115" s="10">
        <f>BA115+BM115+BY115+CK115</f>
        <v>0</v>
      </c>
      <c r="CU115" s="10">
        <f>CB115+CH115</f>
        <v>0</v>
      </c>
      <c r="CW115" s="33">
        <f>COUNT(N115:CM115)</f>
        <v>5</v>
      </c>
      <c r="CX115" s="61">
        <v>2</v>
      </c>
      <c r="CY115" s="61">
        <v>0</v>
      </c>
      <c r="CZ115" s="63">
        <f>CN115/CW115</f>
        <v>10.8</v>
      </c>
    </row>
    <row r="116" spans="1:104" ht="23.25" thickBot="1" x14ac:dyDescent="0.5">
      <c r="A116" s="35">
        <f>RANK(CO116,$CO$4:$CO$153)</f>
        <v>113</v>
      </c>
      <c r="B116" s="8" t="s">
        <v>352</v>
      </c>
      <c r="C116" s="11"/>
      <c r="D116" s="24">
        <f>COUNTIF(N116:CM116,"="&amp;80)</f>
        <v>0</v>
      </c>
      <c r="E116" s="24">
        <v>0</v>
      </c>
      <c r="F116" s="24">
        <f>COUNTIF(BW116:CM116,"="&amp;80)</f>
        <v>0</v>
      </c>
      <c r="G116" s="27"/>
      <c r="H116" s="83">
        <f>COUNTIF(N116:CM116,"="&amp;70)</f>
        <v>0</v>
      </c>
      <c r="I116" s="83">
        <f>COUNTIF(N116:CM116,"&gt;"&amp;59)</f>
        <v>0</v>
      </c>
      <c r="J116" s="84">
        <f>COUNTIF(N116:CM116,"&gt;"&amp;49)</f>
        <v>0</v>
      </c>
      <c r="K116" s="117">
        <f>COUNTIF(N116:CM116,"&gt;"&amp;27)</f>
        <v>0</v>
      </c>
      <c r="L116" s="66"/>
      <c r="M116" s="76"/>
      <c r="N116" s="71">
        <v>25</v>
      </c>
      <c r="O116" s="40">
        <v>14</v>
      </c>
      <c r="P116" s="40">
        <v>6</v>
      </c>
      <c r="Q116" s="40">
        <v>7</v>
      </c>
      <c r="R116" s="40"/>
      <c r="S116" s="40"/>
      <c r="T116" s="40"/>
      <c r="U116" s="40"/>
      <c r="V116" s="40"/>
      <c r="W116" s="40">
        <v>13</v>
      </c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85"/>
      <c r="BE116" s="85"/>
      <c r="BF116" s="85"/>
      <c r="BG116" s="85"/>
      <c r="BH116" s="85"/>
      <c r="BI116" s="85"/>
      <c r="BJ116" s="93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32">
        <f>SUM(N116:CM116)</f>
        <v>65</v>
      </c>
      <c r="CO116" s="14">
        <f>N116*$N$158+O116*$O$158+P116*$P$158+Q116*$Q$158+R116*$R$158+S116*$S$158+T116*$T$158+U116*$U$158+V116*$V$158+W116*$W$158+X116*$X$158+Y116*$Y$158+Z116*$Z$159+AA116*$AA$158+AB116*$AB$158+AC116*$AC$158+AD116*$AD$158+AE116*$AE$158+AF116*$AF$158+AG116*$AG$158+AH116*$AH$158+AI116*$AI$158+AJ116*$AJ$158+AK116*$AK$158+AL116*$AL$158+AM116*$AM$158+AN116*$AN$158+AO116*$AO$158+AP116*$AP$158+AQ116*$AQ$158+AR116*$AR$158+AS116*$AS$158+AT116*$AT$158+AU116*$AU$158+AV116*$AV$158+AW116*$AW$158+AX116*$AX$158+AY116*$AY$158+AZ116*$AZ$158+BA116*$BA$158+BB116*$BB$158+BC116*$BC$158+BD116*$BD$158+BE116*$BE$158+BF116*$BF$158+BG116*$BG$158+BH116*$BH$158+BI116*$BI$158+BJ116*$BJ$158+BK116*$BK$158+BL116*$BL$158+BM116*$BM$158+BN116*$BN$158+BO116*$BO$158+BP116*$BP$158+BQ116*$BQ$158+BR116*$BR$158+BS116*$BS$158+BT116*$BT$158+BU116*$BU$158+BV116*$BV$158+BW116*$BW$158+BX116*$BX$158+BY116*$BY$158+BZ116*$BZ$158+CA116*$CA$158+CB116*$CB$158+CC116*$CC$158+CD116*$CD$158+CE116*$CE$158+CF116*$CF$158+CG116*$CG$158+$CH$158*CH116+CI116*$CI$158+CJ116*$CJ$158+CK116*$CK$158+CL116*$CL$158+CM116*$CM$158</f>
        <v>2.7307942992445176E-2</v>
      </c>
      <c r="CP116" s="10">
        <f>O116+T116+X116+Z116+AE116+AG116+AK116+AM116+AQ116+AS116+AW116+AZ116+BC116+BE116+BI116+BK116+BO116+BQ116+BU116+BW116+CA116+CC116+CG116+CI116+CM116</f>
        <v>14</v>
      </c>
      <c r="CQ116" s="10">
        <f>S116+U116+AB116+AH116+AN116+AT116+AY116+BF116+BL116+BR116+BX116+CD116+CJ116</f>
        <v>0</v>
      </c>
      <c r="CR116" s="10">
        <f>Q116+W116+AC116+AI116+AO116+AU116+BG116+BS116+CE116</f>
        <v>20</v>
      </c>
      <c r="CS116" s="58">
        <f>N116+P116+R116+V116+Y116+AA116+AD116+AF116+AJ116+AL116+AP116+AR116+AV116+AX116+BB116+BD116+BH116+BJ116+BN116+BP116+BT116+BV116+BZ116+CF116+CL116</f>
        <v>31</v>
      </c>
      <c r="CT116" s="10">
        <f>BA116+BM116+BY116+CK116</f>
        <v>0</v>
      </c>
      <c r="CU116" s="10">
        <f>CB116+CH116</f>
        <v>0</v>
      </c>
      <c r="CW116" s="33">
        <f>COUNT(N116:CM116)</f>
        <v>5</v>
      </c>
      <c r="CX116" s="61">
        <v>4</v>
      </c>
      <c r="CY116" s="61">
        <v>0</v>
      </c>
      <c r="CZ116" s="63">
        <f>CN116/CW116</f>
        <v>13</v>
      </c>
    </row>
    <row r="117" spans="1:104" ht="23.25" thickBot="1" x14ac:dyDescent="0.5">
      <c r="A117" s="35">
        <f>RANK(CO117,$CO$4:$CO$153)</f>
        <v>114</v>
      </c>
      <c r="B117" s="8" t="s">
        <v>353</v>
      </c>
      <c r="C117" s="11"/>
      <c r="D117" s="24">
        <f>COUNTIF(N117:CM117,"="&amp;80)</f>
        <v>0</v>
      </c>
      <c r="E117" s="24">
        <v>0</v>
      </c>
      <c r="F117" s="24">
        <f>COUNTIF(BW117:CM117,"="&amp;80)</f>
        <v>0</v>
      </c>
      <c r="G117" s="27"/>
      <c r="H117" s="83">
        <f>COUNTIF(N117:CM117,"="&amp;70)</f>
        <v>0</v>
      </c>
      <c r="I117" s="83">
        <f>COUNTIF(N117:CM117,"&gt;"&amp;59)</f>
        <v>0</v>
      </c>
      <c r="J117" s="84">
        <f>COUNTIF(N117:CM117,"&gt;"&amp;49)</f>
        <v>0</v>
      </c>
      <c r="K117" s="117">
        <f>COUNTIF(N117:CM117,"&gt;"&amp;27)</f>
        <v>0</v>
      </c>
      <c r="L117" s="66"/>
      <c r="M117" s="76"/>
      <c r="N117" s="71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>
        <v>9</v>
      </c>
      <c r="AD117" s="40"/>
      <c r="AE117" s="40"/>
      <c r="AF117" s="40"/>
      <c r="AG117" s="40"/>
      <c r="AH117" s="40"/>
      <c r="AI117" s="40">
        <v>5</v>
      </c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85"/>
      <c r="BE117" s="85"/>
      <c r="BF117" s="85"/>
      <c r="BG117" s="85"/>
      <c r="BH117" s="85"/>
      <c r="BI117" s="85"/>
      <c r="BJ117" s="93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32">
        <f>SUM(N117:CM117)</f>
        <v>14</v>
      </c>
      <c r="CO117" s="14">
        <f>N117*$N$158+O117*$O$158+P117*$P$158+Q117*$Q$158+R117*$R$158+S117*$S$158+T117*$T$158+U117*$U$158+V117*$V$158+W117*$W$158+X117*$X$158+Y117*$Y$158+Z117*$Z$159+AA117*$AA$158+AB117*$AB$158+AC117*$AC$158+AD117*$AD$158+AE117*$AE$158+AF117*$AF$158+AG117*$AG$158+AH117*$AH$158+AI117*$AI$158+AJ117*$AJ$158+AK117*$AK$158+AL117*$AL$158+AM117*$AM$158+AN117*$AN$158+AO117*$AO$158+AP117*$AP$158+AQ117*$AQ$158+AR117*$AR$158+AS117*$AS$158+AT117*$AT$158+AU117*$AU$158+AV117*$AV$158+AW117*$AW$158+AX117*$AX$158+AY117*$AY$158+AZ117*$AZ$158+BA117*$BA$158+BB117*$BB$158+BC117*$BC$158+BD117*$BD$158+BE117*$BE$158+BF117*$BF$158+BG117*$BG$158+BH117*$BH$158+BI117*$BI$158+BJ117*$BJ$158+BK117*$BK$158+BL117*$BL$158+BM117*$BM$158+BN117*$BN$158+BO117*$BO$158+BP117*$BP$158+BQ117*$BQ$158+BR117*$BR$158+BS117*$BS$158+BT117*$BT$158+BU117*$BU$158+BV117*$BV$158+BW117*$BW$158+BX117*$BX$158+BY117*$BY$158+BZ117*$BZ$158+CA117*$CA$158+CB117*$CB$158+CC117*$CC$158+CD117*$CD$158+CE117*$CE$158+CF117*$CF$158+CG117*$CG$158+$CH$158*CH117+CI117*$CI$158+CJ117*$CJ$158+CK117*$CK$158+CL117*$CL$158+CM117*$CM$158</f>
        <v>2.6794842336143279E-2</v>
      </c>
      <c r="CP117" s="10">
        <f>O117+T117+X117+Z117+AE117+AG117+AK117+AM117+AQ117+AS117+AW117+AZ117+BC117+BE117+BI117+BK117+BO117+BQ117+BU117+BW117+CA117+CC117+CG117+CI117+CM117</f>
        <v>0</v>
      </c>
      <c r="CQ117" s="10">
        <f>S117+U117+AB117+AH117+AN117+AT117+AY117+BF117+BL117+BR117+BX117+CD117+CJ117</f>
        <v>0</v>
      </c>
      <c r="CR117" s="10">
        <f>Q117+W117+AC117+AI117+AO117+AU117+BG117+BS117+CE117</f>
        <v>14</v>
      </c>
      <c r="CS117" s="58">
        <f>N117+P117+R117+V117+Y117+AA117+AD117+AF117+AJ117+AL117+AP117+AR117+AV117+AX117+BB117+BD117+BH117+BJ117+BN117+BP117+BT117+BV117+BZ117+CF117+CL117</f>
        <v>0</v>
      </c>
      <c r="CT117" s="10">
        <f>BA117+BM117+BY117+CK117</f>
        <v>0</v>
      </c>
      <c r="CU117" s="10">
        <f>CB117+CH117</f>
        <v>0</v>
      </c>
      <c r="CW117" s="33">
        <f>COUNT(N117:CM117)</f>
        <v>2</v>
      </c>
      <c r="CX117" s="61">
        <v>1</v>
      </c>
      <c r="CY117" s="61">
        <v>0</v>
      </c>
      <c r="CZ117" s="63">
        <f>CN117/CW117</f>
        <v>7</v>
      </c>
    </row>
    <row r="118" spans="1:104" ht="23.25" thickBot="1" x14ac:dyDescent="0.5">
      <c r="A118" s="35">
        <f>RANK(CO118,$CO$4:$CO$153)</f>
        <v>115</v>
      </c>
      <c r="B118" s="8" t="s">
        <v>354</v>
      </c>
      <c r="C118" s="11"/>
      <c r="D118" s="24">
        <f>COUNTIF(N118:CM118,"="&amp;80)</f>
        <v>0</v>
      </c>
      <c r="E118" s="24">
        <v>0</v>
      </c>
      <c r="F118" s="24">
        <f>COUNTIF(BW118:CM118,"="&amp;80)</f>
        <v>0</v>
      </c>
      <c r="G118" s="27"/>
      <c r="H118" s="83">
        <f>COUNTIF(N118:CM118,"="&amp;70)</f>
        <v>0</v>
      </c>
      <c r="I118" s="83">
        <f>COUNTIF(N118:CM118,"&gt;"&amp;59)</f>
        <v>0</v>
      </c>
      <c r="J118" s="84">
        <f>COUNTIF(N118:CM118,"&gt;"&amp;49)</f>
        <v>0</v>
      </c>
      <c r="K118" s="117">
        <f>COUNTIF(N118:CM118,"&gt;"&amp;27)</f>
        <v>0</v>
      </c>
      <c r="L118" s="66">
        <v>1</v>
      </c>
      <c r="M118" s="76"/>
      <c r="N118" s="71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>
        <v>7</v>
      </c>
      <c r="AD118" s="40"/>
      <c r="AE118" s="40"/>
      <c r="AF118" s="40"/>
      <c r="AG118" s="40"/>
      <c r="AH118" s="40"/>
      <c r="AI118" s="40">
        <v>6</v>
      </c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85"/>
      <c r="BE118" s="85"/>
      <c r="BF118" s="85"/>
      <c r="BG118" s="85"/>
      <c r="BH118" s="85"/>
      <c r="BI118" s="85"/>
      <c r="BJ118" s="93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32">
        <f>SUM(N118:CM118)</f>
        <v>13</v>
      </c>
      <c r="CO118" s="14">
        <f>N118*$N$158+O118*$O$158+P118*$P$158+Q118*$Q$158+R118*$R$158+S118*$S$158+T118*$T$158+U118*$U$158+V118*$V$158+W118*$W$158+X118*$X$158+Y118*$Y$158+Z118*$Z$159+AA118*$AA$158+AB118*$AB$158+AC118*$AC$158+AD118*$AD$158+AE118*$AE$158+AF118*$AF$158+AG118*$AG$158+AH118*$AH$158+AI118*$AI$158+AJ118*$AJ$158+AK118*$AK$158+AL118*$AL$158+AM118*$AM$158+AN118*$AN$158+AO118*$AO$158+AP118*$AP$158+AQ118*$AQ$158+AR118*$AR$158+AS118*$AS$158+AT118*$AT$158+AU118*$AU$158+AV118*$AV$158+AW118*$AW$158+AX118*$AX$158+AY118*$AY$158+AZ118*$AZ$158+BA118*$BA$158+BB118*$BB$158+BC118*$BC$158+BD118*$BD$158+BE118*$BE$158+BF118*$BF$158+BG118*$BG$158+BH118*$BH$158+BI118*$BI$158+BJ118*$BJ$158+BK118*$BK$158+BL118*$BL$158+BM118*$BM$158+BN118*$BN$158+BO118*$BO$158+BP118*$BP$158+BQ118*$BQ$158+BR118*$BR$158+BS118*$BS$158+BT118*$BT$158+BU118*$BU$158+BV118*$BV$158+BW118*$BW$158+BX118*$BX$158+BY118*$BY$158+BZ118*$BZ$158+CA118*$CA$158+CB118*$CB$158+CC118*$CC$158+CD118*$CD$158+CE118*$CE$158+CF118*$CF$158+CG118*$CG$158+$CH$158*CH118+CI118*$CI$158+CJ118*$CJ$158+CK118*$CK$158+CL118*$CL$158+CM118*$CM$158</f>
        <v>2.6622613100235309E-2</v>
      </c>
      <c r="CP118" s="10">
        <f>O118+T118+X118+Z118+AE118+AG118+AK118+AM118+AQ118+AS118+AW118+AZ118+BC118+BE118+BI118+BK118+BO118+BQ118+BU118+BW118+CA118+CC118+CG118+CI118+CM118</f>
        <v>0</v>
      </c>
      <c r="CQ118" s="10">
        <f>S118+U118+AB118+AH118+AN118+AT118+AY118+BF118+BL118+BR118+BX118+CD118+CJ118</f>
        <v>0</v>
      </c>
      <c r="CR118" s="10">
        <f>Q118+W118+AC118+AI118+AO118+AU118+BG118+BS118+CE118</f>
        <v>13</v>
      </c>
      <c r="CS118" s="58">
        <f>N118+P118+R118+V118+Y118+AA118+AD118+AF118+AJ118+AL118+AP118+AR118+AV118+AX118+BB118+BD118+BH118+BJ118+BN118+BP118+BT118+BV118+BZ118+CF118+CL118</f>
        <v>0</v>
      </c>
      <c r="CT118" s="10">
        <f>BA118+BM118+BY118+CK118</f>
        <v>0</v>
      </c>
      <c r="CU118" s="10">
        <f>CB118+CH118</f>
        <v>0</v>
      </c>
      <c r="CW118" s="33">
        <f>COUNT(N118:CM118)</f>
        <v>2</v>
      </c>
      <c r="CX118" s="61">
        <v>1</v>
      </c>
      <c r="CY118" s="61">
        <v>0</v>
      </c>
      <c r="CZ118" s="63">
        <f>CN118/CW118</f>
        <v>6.5</v>
      </c>
    </row>
    <row r="119" spans="1:104" ht="23.25" thickBot="1" x14ac:dyDescent="0.5">
      <c r="A119" s="35">
        <f>RANK(CO119,$CO$4:$CO$153)</f>
        <v>116</v>
      </c>
      <c r="B119" s="8" t="s">
        <v>355</v>
      </c>
      <c r="C119" s="11"/>
      <c r="D119" s="24">
        <f>COUNTIF(N119:CM119,"="&amp;80)</f>
        <v>0</v>
      </c>
      <c r="E119" s="24">
        <v>0</v>
      </c>
      <c r="F119" s="24">
        <f>COUNTIF(BW119:CM119,"="&amp;80)</f>
        <v>0</v>
      </c>
      <c r="G119" s="27"/>
      <c r="H119" s="83">
        <f>COUNTIF(N119:CM119,"="&amp;70)</f>
        <v>0</v>
      </c>
      <c r="I119" s="83">
        <f>COUNTIF(N119:CM119,"&gt;"&amp;59)</f>
        <v>0</v>
      </c>
      <c r="J119" s="84">
        <f>COUNTIF(N119:CM119,"&gt;"&amp;49)</f>
        <v>1</v>
      </c>
      <c r="K119" s="117">
        <f>COUNTIF(N119:CM119,"&gt;"&amp;27)</f>
        <v>1</v>
      </c>
      <c r="L119" s="66"/>
      <c r="M119" s="76"/>
      <c r="N119" s="71"/>
      <c r="O119" s="40"/>
      <c r="P119" s="40"/>
      <c r="Q119" s="40"/>
      <c r="R119" s="40"/>
      <c r="S119" s="40">
        <v>50</v>
      </c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85"/>
      <c r="BE119" s="85"/>
      <c r="BF119" s="85"/>
      <c r="BG119" s="85"/>
      <c r="BH119" s="85"/>
      <c r="BI119" s="85"/>
      <c r="BJ119" s="93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32">
        <f>SUM(N119:CM119)</f>
        <v>50</v>
      </c>
      <c r="CO119" s="14">
        <f>N119*$N$158+O119*$O$158+P119*$P$158+Q119*$Q$158+R119*$R$158+S119*$S$158+T119*$T$158+U119*$U$158+V119*$V$158+W119*$W$158+X119*$X$158+Y119*$Y$158+Z119*$Z$159+AA119*$AA$158+AB119*$AB$158+AC119*$AC$158+AD119*$AD$158+AE119*$AE$158+AF119*$AF$158+AG119*$AG$158+AH119*$AH$158+AI119*$AI$158+AJ119*$AJ$158+AK119*$AK$158+AL119*$AL$158+AM119*$AM$158+AN119*$AN$158+AO119*$AO$158+AP119*$AP$158+AQ119*$AQ$158+AR119*$AR$158+AS119*$AS$158+AT119*$AT$158+AU119*$AU$158+AV119*$AV$158+AW119*$AW$158+AX119*$AX$158+AY119*$AY$158+AZ119*$AZ$158+BA119*$BA$158+BB119*$BB$158+BC119*$BC$158+BD119*$BD$158+BE119*$BE$158+BF119*$BF$158+BG119*$BG$158+BH119*$BH$158+BI119*$BI$158+BJ119*$BJ$158+BK119*$BK$158+BL119*$BL$158+BM119*$BM$158+BN119*$BN$158+BO119*$BO$158+BP119*$BP$158+BQ119*$BQ$158+BR119*$BR$158+BS119*$BS$158+BT119*$BT$158+BU119*$BU$158+BV119*$BV$158+BW119*$BW$158+BX119*$BX$158+BY119*$BY$158+BZ119*$BZ$158+CA119*$CA$158+CB119*$CB$158+CC119*$CC$158+CD119*$CD$158+CE119*$CE$158+CF119*$CF$158+CG119*$CG$158+$CH$158*CH119+CI119*$CI$158+CJ119*$CJ$158+CK119*$CK$158+CL119*$CL$158+CM119*$CM$158</f>
        <v>2.5376439302820821E-2</v>
      </c>
      <c r="CP119" s="10">
        <f>O119+T119+X119+Z119+AE119+AG119+AK119+AM119+AQ119+AS119+AW119+AZ119+BC119+BE119+BI119+BK119+BO119+BQ119+BU119+BW119+CA119+CC119+CG119+CI119+CM119</f>
        <v>0</v>
      </c>
      <c r="CQ119" s="10">
        <f>S119+U119+AB119+AH119+AN119+AT119+AY119+BF119+BL119+BR119+BX119+CD119+CJ119</f>
        <v>50</v>
      </c>
      <c r="CR119" s="10">
        <f>Q119+W119+AC119+AI119+AO119+AU119+BG119+BS119+CE119</f>
        <v>0</v>
      </c>
      <c r="CS119" s="58">
        <f>N119+P119+R119+V119+Y119+AA119+AD119+AF119+AJ119+AL119+AP119+AR119+AV119+AX119+BB119+BD119+BH119+BJ119+BN119+BP119+BT119+BV119+BZ119+CF119+CL119</f>
        <v>0</v>
      </c>
      <c r="CT119" s="10">
        <f>BA119+BM119+BY119+CK119</f>
        <v>0</v>
      </c>
      <c r="CU119" s="10">
        <f>CB119+CH119</f>
        <v>0</v>
      </c>
      <c r="CW119" s="33">
        <f>COUNT(N119:CM119)</f>
        <v>1</v>
      </c>
      <c r="CX119" s="61">
        <v>1</v>
      </c>
      <c r="CY119" s="61">
        <v>0</v>
      </c>
      <c r="CZ119" s="63">
        <f>CN119/CW119</f>
        <v>50</v>
      </c>
    </row>
    <row r="120" spans="1:104" ht="23.25" thickBot="1" x14ac:dyDescent="0.5">
      <c r="A120" s="35">
        <f>RANK(CO120,$CO$4:$CO$153)</f>
        <v>117</v>
      </c>
      <c r="B120" s="8" t="s">
        <v>356</v>
      </c>
      <c r="C120" s="11"/>
      <c r="D120" s="24">
        <f>COUNTIF(N120:CM120,"="&amp;80)</f>
        <v>0</v>
      </c>
      <c r="E120" s="24">
        <v>0</v>
      </c>
      <c r="F120" s="24">
        <f>COUNTIF(BW120:CM120,"="&amp;80)</f>
        <v>0</v>
      </c>
      <c r="G120" s="27"/>
      <c r="H120" s="83">
        <f>COUNTIF(N120:CM120,"="&amp;70)</f>
        <v>0</v>
      </c>
      <c r="I120" s="83">
        <f>COUNTIF(N120:CM120,"&gt;"&amp;59)</f>
        <v>0</v>
      </c>
      <c r="J120" s="84">
        <f>COUNTIF(N120:CM120,"&gt;"&amp;49)</f>
        <v>0</v>
      </c>
      <c r="K120" s="117">
        <f>COUNTIF(N120:CM120,"&gt;"&amp;27)</f>
        <v>0</v>
      </c>
      <c r="L120" s="66"/>
      <c r="M120" s="76"/>
      <c r="N120" s="71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>
        <v>14</v>
      </c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85"/>
      <c r="BE120" s="85"/>
      <c r="BF120" s="85"/>
      <c r="BG120" s="85"/>
      <c r="BH120" s="85"/>
      <c r="BI120" s="85"/>
      <c r="BJ120" s="93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32">
        <f>SUM(N120:CM120)</f>
        <v>14</v>
      </c>
      <c r="CO120" s="14">
        <f>N120*$N$158+O120*$O$158+P120*$P$158+Q120*$Q$158+R120*$R$158+S120*$S$158+T120*$T$158+U120*$U$158+V120*$V$158+W120*$W$158+X120*$X$158+Y120*$Y$158+Z120*$Z$159+AA120*$AA$158+AB120*$AB$158+AC120*$AC$158+AD120*$AD$158+AE120*$AE$158+AF120*$AF$158+AG120*$AG$158+AH120*$AH$158+AI120*$AI$158+AJ120*$AJ$158+AK120*$AK$158+AL120*$AL$158+AM120*$AM$158+AN120*$AN$158+AO120*$AO$158+AP120*$AP$158+AQ120*$AQ$158+AR120*$AR$158+AS120*$AS$158+AT120*$AT$158+AU120*$AU$158+AV120*$AV$158+AW120*$AW$158+AX120*$AX$158+AY120*$AY$158+AZ120*$AZ$158+BA120*$BA$158+BB120*$BB$158+BC120*$BC$158+BD120*$BD$158+BE120*$BE$158+BF120*$BF$158+BG120*$BG$158+BH120*$BH$158+BI120*$BI$158+BJ120*$BJ$158+BK120*$BK$158+BL120*$BL$158+BM120*$BM$158+BN120*$BN$158+BO120*$BO$158+BP120*$BP$158+BQ120*$BQ$158+BR120*$BR$158+BS120*$BS$158+BT120*$BT$158+BU120*$BU$158+BV120*$BV$158+BW120*$BW$158+BX120*$BX$158+BY120*$BY$158+BZ120*$BZ$158+CA120*$CA$158+CB120*$CB$158+CC120*$CC$158+CD120*$CD$158+CE120*$CE$158+CF120*$CF$158+CG120*$CG$158+$CH$158*CH120+CI120*$CI$158+CJ120*$CJ$158+CK120*$CK$158+CL120*$CL$158+CM120*$CM$158</f>
        <v>2.5158144198802069E-2</v>
      </c>
      <c r="CP120" s="10">
        <f>O120+T120+X120+Z120+AE120+AG120+AK120+AM120+AQ120+AS120+AW120+AZ120+BC120+BE120+BI120+BK120+BO120+BQ120+BU120+BW120+CA120+CC120+CG120+CI120+CM120</f>
        <v>14</v>
      </c>
      <c r="CQ120" s="10">
        <f>S120+U120+AB120+AH120+AN120+AT120+AY120+BF120+BL120+BR120+BX120+CD120+CJ120</f>
        <v>0</v>
      </c>
      <c r="CR120" s="10">
        <f>Q120+W120+AC120+AI120+AO120+AU120+BG120+BS120+CE120</f>
        <v>0</v>
      </c>
      <c r="CS120" s="58">
        <f>N120+P120+R120+V120+Y120+AA120+AD120+AF120+AJ120+AL120+AP120+AR120+AV120+AX120+BB120+BD120+BH120+BJ120+BN120+BP120+BT120+BV120+BZ120+CF120+CL120</f>
        <v>0</v>
      </c>
      <c r="CT120" s="10">
        <f>BA120+BM120+BY120+CK120</f>
        <v>0</v>
      </c>
      <c r="CU120" s="10">
        <f>CB120+CH120</f>
        <v>0</v>
      </c>
      <c r="CW120" s="33">
        <f>COUNT(N120:CM120)</f>
        <v>1</v>
      </c>
      <c r="CX120" s="61">
        <v>1</v>
      </c>
      <c r="CY120" s="61">
        <v>0</v>
      </c>
      <c r="CZ120" s="63">
        <f>CN120/CW120</f>
        <v>14</v>
      </c>
    </row>
    <row r="121" spans="1:104" ht="23.25" thickBot="1" x14ac:dyDescent="0.5">
      <c r="A121" s="35">
        <f>RANK(CO121,$CO$4:$CO$153)</f>
        <v>118</v>
      </c>
      <c r="B121" s="8" t="s">
        <v>357</v>
      </c>
      <c r="C121" s="11"/>
      <c r="D121" s="24">
        <f>COUNTIF(N121:CM121,"="&amp;80)</f>
        <v>0</v>
      </c>
      <c r="E121" s="24">
        <v>0</v>
      </c>
      <c r="F121" s="24">
        <f>COUNTIF(BW121:CM121,"="&amp;80)</f>
        <v>0</v>
      </c>
      <c r="G121" s="27"/>
      <c r="H121" s="83">
        <f>COUNTIF(N121:CM121,"="&amp;70)</f>
        <v>0</v>
      </c>
      <c r="I121" s="83">
        <f>COUNTIF(N121:CM121,"&gt;"&amp;59)</f>
        <v>0</v>
      </c>
      <c r="J121" s="84">
        <f>COUNTIF(N121:CM121,"&gt;"&amp;49)</f>
        <v>0</v>
      </c>
      <c r="K121" s="117">
        <f>COUNTIF(N121:CM121,"&gt;"&amp;27)</f>
        <v>1</v>
      </c>
      <c r="L121" s="66"/>
      <c r="M121" s="76"/>
      <c r="N121" s="71"/>
      <c r="O121" s="40"/>
      <c r="P121" s="40"/>
      <c r="Q121" s="40"/>
      <c r="R121" s="40"/>
      <c r="S121" s="40"/>
      <c r="T121" s="40"/>
      <c r="U121" s="40">
        <v>40</v>
      </c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85"/>
      <c r="BE121" s="85"/>
      <c r="BF121" s="85"/>
      <c r="BG121" s="85"/>
      <c r="BH121" s="85"/>
      <c r="BI121" s="85"/>
      <c r="BJ121" s="93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32">
        <f>SUM(N121:CM121)</f>
        <v>40</v>
      </c>
      <c r="CO121" s="14">
        <f>N121*$N$158+O121*$O$158+P121*$P$158+Q121*$Q$158+R121*$R$158+S121*$S$158+T121*$T$158+U121*$U$158+V121*$V$158+W121*$W$158+X121*$X$158+Y121*$Y$158+Z121*$Z$159+AA121*$AA$158+AB121*$AB$158+AC121*$AC$158+AD121*$AD$158+AE121*$AE$158+AF121*$AF$158+AG121*$AG$158+AH121*$AH$158+AI121*$AI$158+AJ121*$AJ$158+AK121*$AK$158+AL121*$AL$158+AM121*$AM$158+AN121*$AN$158+AO121*$AO$158+AP121*$AP$158+AQ121*$AQ$158+AR121*$AR$158+AS121*$AS$158+AT121*$AT$158+AU121*$AU$158+AV121*$AV$158+AW121*$AW$158+AX121*$AX$158+AY121*$AY$158+AZ121*$AZ$158+BA121*$BA$158+BB121*$BB$158+BC121*$BC$158+BD121*$BD$158+BE121*$BE$158+BF121*$BF$158+BG121*$BG$158+BH121*$BH$158+BI121*$BI$158+BJ121*$BJ$158+BK121*$BK$158+BL121*$BL$158+BM121*$BM$158+BN121*$BN$158+BO121*$BO$158+BP121*$BP$158+BQ121*$BQ$158+BR121*$BR$158+BS121*$BS$158+BT121*$BT$158+BU121*$BU$158+BV121*$BV$158+BW121*$BW$158+BX121*$BX$158+BY121*$BY$158+BZ121*$BZ$158+CA121*$CA$158+CB121*$CB$158+CC121*$CC$158+CD121*$CD$158+CE121*$CE$158+CF121*$CF$158+CG121*$CG$158+$CH$158*CH121+CI121*$CI$158+CJ121*$CJ$158+CK121*$CK$158+CL121*$CL$158+CM121*$CM$158</f>
        <v>2.5063149928711913E-2</v>
      </c>
      <c r="CP121" s="10">
        <f>O121+T121+X121+Z121+AE121+AG121+AK121+AM121+AQ121+AS121+AW121+AZ121+BC121+BE121+BI121+BK121+BO121+BQ121+BU121+BW121+CA121+CC121+CG121+CI121+CM121</f>
        <v>0</v>
      </c>
      <c r="CQ121" s="10">
        <f>S121+U121+AB121+AH121+AN121+AT121+AY121+BF121+BL121+BR121+BX121+CD121+CJ121</f>
        <v>40</v>
      </c>
      <c r="CR121" s="10">
        <f>Q121+W121+AC121+AI121+AO121+AU121+BG121+BS121+CE121</f>
        <v>0</v>
      </c>
      <c r="CS121" s="58">
        <f>N121+P121+R121+V121+Y121+AA121+AD121+AF121+AJ121+AL121+AP121+AR121+AV121+AX121+BB121+BD121+BH121+BJ121+BN121+BP121+BT121+BV121+BZ121+CF121+CL121</f>
        <v>0</v>
      </c>
      <c r="CT121" s="10">
        <f>BA121+BM121+BY121+CK121</f>
        <v>0</v>
      </c>
      <c r="CU121" s="10">
        <f>CB121+CH121</f>
        <v>0</v>
      </c>
      <c r="CW121" s="33">
        <f>COUNT(N121:CM121)</f>
        <v>1</v>
      </c>
      <c r="CX121" s="61">
        <v>1</v>
      </c>
      <c r="CY121" s="61">
        <v>0</v>
      </c>
      <c r="CZ121" s="63">
        <f>CN121/CW121</f>
        <v>40</v>
      </c>
    </row>
    <row r="122" spans="1:104" ht="23.25" thickBot="1" x14ac:dyDescent="0.5">
      <c r="A122" s="35">
        <f>RANK(CO122,$CO$4:$CO$153)</f>
        <v>119</v>
      </c>
      <c r="B122" s="8" t="s">
        <v>358</v>
      </c>
      <c r="C122" s="11"/>
      <c r="D122" s="24">
        <f>COUNTIF(N122:CM122,"="&amp;80)</f>
        <v>0</v>
      </c>
      <c r="E122" s="24">
        <v>0</v>
      </c>
      <c r="F122" s="24">
        <f>COUNTIF(BW122:CM122,"="&amp;80)</f>
        <v>0</v>
      </c>
      <c r="G122" s="27"/>
      <c r="H122" s="83">
        <f>COUNTIF(N122:CM122,"="&amp;70)</f>
        <v>0</v>
      </c>
      <c r="I122" s="83">
        <f>COUNTIF(N122:CM122,"&gt;"&amp;59)</f>
        <v>1</v>
      </c>
      <c r="J122" s="84">
        <f>COUNTIF(N122:CM122,"&gt;"&amp;49)</f>
        <v>1</v>
      </c>
      <c r="K122" s="117">
        <f>COUNTIF(N122:CM122,"&gt;"&amp;27)</f>
        <v>1</v>
      </c>
      <c r="L122" s="66"/>
      <c r="M122" s="76"/>
      <c r="N122" s="71"/>
      <c r="O122" s="40">
        <v>60</v>
      </c>
      <c r="P122" s="40">
        <v>12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85"/>
      <c r="BE122" s="85"/>
      <c r="BF122" s="85"/>
      <c r="BG122" s="85"/>
      <c r="BH122" s="85"/>
      <c r="BI122" s="85"/>
      <c r="BJ122" s="93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32">
        <f>SUM(N122:CM122)</f>
        <v>72</v>
      </c>
      <c r="CO122" s="14">
        <f>N122*$N$158+O122*$O$158+P122*$P$158+Q122*$Q$158+R122*$R$158+S122*$S$158+T122*$T$158+U122*$U$158+V122*$V$158+W122*$W$158+X122*$X$158+Y122*$Y$158+Z122*$Z$159+AA122*$AA$158+AB122*$AB$158+AC122*$AC$158+AD122*$AD$158+AE122*$AE$158+AF122*$AF$158+AG122*$AG$158+AH122*$AH$158+AI122*$AI$158+AJ122*$AJ$158+AK122*$AK$158+AL122*$AL$158+AM122*$AM$158+AN122*$AN$158+AO122*$AO$158+AP122*$AP$158+AQ122*$AQ$158+AR122*$AR$158+AS122*$AS$158+AT122*$AT$158+AU122*$AU$158+AV122*$AV$158+AW122*$AW$158+AX122*$AX$158+AY122*$AY$158+AZ122*$AZ$158+BA122*$BA$158+BB122*$BB$158+BC122*$BC$158+BD122*$BD$158+BE122*$BE$158+BF122*$BF$158+BG122*$BG$158+BH122*$BH$158+BI122*$BI$158+BJ122*$BJ$158+BK122*$BK$158+BL122*$BL$158+BM122*$BM$158+BN122*$BN$158+BO122*$BO$158+BP122*$BP$158+BQ122*$BQ$158+BR122*$BR$158+BS122*$BS$158+BT122*$BT$158+BU122*$BU$158+BV122*$BV$158+BW122*$BW$158+BX122*$BX$158+BY122*$BY$158+BZ122*$BZ$158+CA122*$CA$158+CB122*$CB$158+CC122*$CC$158+CD122*$CD$158+CE122*$CE$158+CF122*$CF$158+CG122*$CG$158+$CH$158*CH122+CI122*$CI$158+CJ122*$CJ$158+CK122*$CK$158+CL122*$CL$158+CM122*$CM$158</f>
        <v>2.4419240012318426E-2</v>
      </c>
      <c r="CP122" s="10">
        <f>O122+T122+X122+Z122+AE122+AG122+AK122+AM122+AQ122+AS122+AW122+AZ122+BC122+BE122+BI122+BK122+BO122+BQ122+BU122+BW122+CA122+CC122+CG122+CI122+CM122</f>
        <v>60</v>
      </c>
      <c r="CQ122" s="10">
        <f>S122+U122+AB122+AH122+AN122+AT122+AY122+BF122+BL122+BR122+BX122+CD122+CJ122</f>
        <v>0</v>
      </c>
      <c r="CR122" s="10">
        <f>Q122+W122+AC122+AI122+AO122+AU122+BG122+BS122+CE122</f>
        <v>0</v>
      </c>
      <c r="CS122" s="58">
        <f>N122+P122+R122+V122+Y122+AA122+AD122+AF122+AJ122+AL122+AP122+AR122+AV122+AX122+BB122+BD122+BH122+BJ122+BN122+BP122+BT122+BV122+BZ122+CF122+CL122</f>
        <v>12</v>
      </c>
      <c r="CT122" s="10">
        <f>BA122+BM122+BY122+CK122</f>
        <v>0</v>
      </c>
      <c r="CU122" s="10">
        <f>CB122+CH122</f>
        <v>0</v>
      </c>
      <c r="CW122" s="33">
        <f>COUNT(N122:CM122)</f>
        <v>2</v>
      </c>
      <c r="CX122" s="61">
        <v>2</v>
      </c>
      <c r="CY122" s="61">
        <v>0</v>
      </c>
      <c r="CZ122" s="63">
        <f>CN122/CW122</f>
        <v>36</v>
      </c>
    </row>
    <row r="123" spans="1:104" ht="23.25" thickBot="1" x14ac:dyDescent="0.5">
      <c r="A123" s="35">
        <f>RANK(CO123,$CO$4:$CO$153)</f>
        <v>120</v>
      </c>
      <c r="B123" s="8" t="s">
        <v>359</v>
      </c>
      <c r="C123" s="11"/>
      <c r="D123" s="24">
        <f>COUNTIF(N123:CM123,"="&amp;80)</f>
        <v>0</v>
      </c>
      <c r="E123" s="24">
        <v>0</v>
      </c>
      <c r="F123" s="24">
        <f>COUNTIF(BW123:CM123,"="&amp;80)</f>
        <v>0</v>
      </c>
      <c r="G123" s="27"/>
      <c r="H123" s="83">
        <f>COUNTIF(N123:CM123,"="&amp;70)</f>
        <v>0</v>
      </c>
      <c r="I123" s="83">
        <f>COUNTIF(N123:CM123,"&gt;"&amp;59)</f>
        <v>0</v>
      </c>
      <c r="J123" s="84">
        <f>COUNTIF(N123:CM123,"&gt;"&amp;49)</f>
        <v>0</v>
      </c>
      <c r="K123" s="117">
        <f>COUNTIF(N123:CM123,"&gt;"&amp;27)</f>
        <v>0</v>
      </c>
      <c r="L123" s="66"/>
      <c r="M123" s="76"/>
      <c r="N123" s="71"/>
      <c r="O123" s="40"/>
      <c r="P123" s="40"/>
      <c r="Q123" s="40"/>
      <c r="R123" s="40"/>
      <c r="S123" s="40"/>
      <c r="T123" s="40"/>
      <c r="U123" s="40">
        <v>13</v>
      </c>
      <c r="V123" s="40">
        <v>22</v>
      </c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85"/>
      <c r="BE123" s="85"/>
      <c r="BF123" s="85"/>
      <c r="BG123" s="85"/>
      <c r="BH123" s="85"/>
      <c r="BI123" s="85"/>
      <c r="BJ123" s="93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32">
        <f>SUM(N123:CM123)</f>
        <v>35</v>
      </c>
      <c r="CO123" s="14">
        <f>N123*$N$158+O123*$O$158+P123*$P$158+Q123*$Q$158+R123*$R$158+S123*$S$158+T123*$T$158+U123*$U$158+V123*$V$158+W123*$W$158+X123*$X$158+Y123*$Y$158+Z123*$Z$159+AA123*$AA$158+AB123*$AB$158+AC123*$AC$158+AD123*$AD$158+AE123*$AE$158+AF123*$AF$158+AG123*$AG$158+AH123*$AH$158+AI123*$AI$158+AJ123*$AJ$158+AK123*$AK$158+AL123*$AL$158+AM123*$AM$158+AN123*$AN$158+AO123*$AO$158+AP123*$AP$158+AQ123*$AQ$158+AR123*$AR$158+AS123*$AS$158+AT123*$AT$158+AU123*$AU$158+AV123*$AV$158+AW123*$AW$158+AX123*$AX$158+AY123*$AY$158+AZ123*$AZ$158+BA123*$BA$158+BB123*$BB$158+BC123*$BC$158+BD123*$BD$158+BE123*$BE$158+BF123*$BF$158+BG123*$BG$158+BH123*$BH$158+BI123*$BI$158+BJ123*$BJ$158+BK123*$BK$158+BL123*$BL$158+BM123*$BM$158+BN123*$BN$158+BO123*$BO$158+BP123*$BP$158+BQ123*$BQ$158+BR123*$BR$158+BS123*$BS$158+BT123*$BT$158+BU123*$BU$158+BV123*$BV$158+BW123*$BW$158+BX123*$BX$158+BY123*$BY$158+BZ123*$BZ$158+CA123*$CA$158+CB123*$CB$158+CC123*$CC$158+CD123*$CD$158+CE123*$CE$158+CF123*$CF$158+CG123*$CG$158+$CH$158*CH123+CI123*$CI$158+CJ123*$CJ$158+CK123*$CK$158+CL123*$CL$158+CM123*$CM$158</f>
        <v>2.3461893127710878E-2</v>
      </c>
      <c r="CP123" s="10">
        <f>O123+T123+X123+Z123+AE123+AG123+AK123+AM123+AQ123+AS123+AW123+AZ123+BC123+BE123+BI123+BK123+BO123+BQ123+BU123+BW123+CA123+CC123+CG123+CI123+CM123</f>
        <v>0</v>
      </c>
      <c r="CQ123" s="10">
        <f>S123+U123+AB123+AH123+AN123+AT123+AY123+BF123+BL123+BR123+BX123+CD123+CJ123</f>
        <v>13</v>
      </c>
      <c r="CR123" s="10">
        <f>Q123+W123+AC123+AI123+AO123+AU123+BG123+BS123+CE123</f>
        <v>0</v>
      </c>
      <c r="CS123" s="58">
        <f>N123+P123+R123+V123+Y123+AA123+AD123+AF123+AJ123+AL123+AP123+AR123+AV123+AX123+BB123+BD123+BH123+BJ123+BN123+BP123+BT123+BV123+BZ123+CF123+CL123</f>
        <v>22</v>
      </c>
      <c r="CT123" s="10">
        <f>BA123+BM123+BY123+CK123</f>
        <v>0</v>
      </c>
      <c r="CU123" s="10">
        <f>CB123+CH123</f>
        <v>0</v>
      </c>
      <c r="CW123" s="33">
        <f>COUNT(N123:CM123)</f>
        <v>2</v>
      </c>
      <c r="CX123" s="61">
        <v>2</v>
      </c>
      <c r="CY123" s="61">
        <v>0</v>
      </c>
      <c r="CZ123" s="63">
        <f>CN123/CW123</f>
        <v>17.5</v>
      </c>
    </row>
    <row r="124" spans="1:104" ht="23.25" thickBot="1" x14ac:dyDescent="0.5">
      <c r="A124" s="35">
        <f>RANK(CO124,$CO$4:$CO$153)</f>
        <v>121</v>
      </c>
      <c r="B124" s="8" t="s">
        <v>360</v>
      </c>
      <c r="C124" s="11"/>
      <c r="D124" s="24">
        <f>COUNTIF(N124:CM124,"="&amp;80)</f>
        <v>0</v>
      </c>
      <c r="E124" s="24">
        <v>0</v>
      </c>
      <c r="F124" s="24">
        <f>COUNTIF(BW124:CM124,"="&amp;80)</f>
        <v>0</v>
      </c>
      <c r="G124" s="27"/>
      <c r="H124" s="83">
        <f>COUNTIF(N124:CM124,"="&amp;70)</f>
        <v>1</v>
      </c>
      <c r="I124" s="83">
        <f>COUNTIF(N124:CM124,"&gt;"&amp;59)</f>
        <v>1</v>
      </c>
      <c r="J124" s="84">
        <f>COUNTIF(N124:CM124,"&gt;"&amp;49)</f>
        <v>1</v>
      </c>
      <c r="K124" s="117">
        <f>COUNTIF(N124:CM124,"&gt;"&amp;27)</f>
        <v>1</v>
      </c>
      <c r="L124" s="66"/>
      <c r="M124" s="76"/>
      <c r="N124" s="71"/>
      <c r="O124" s="40">
        <v>70</v>
      </c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85"/>
      <c r="BE124" s="85"/>
      <c r="BF124" s="85"/>
      <c r="BG124" s="85"/>
      <c r="BH124" s="85"/>
      <c r="BI124" s="85"/>
      <c r="BJ124" s="93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32">
        <f>SUM(N124:CM124)</f>
        <v>70</v>
      </c>
      <c r="CO124" s="14">
        <f>N124*$N$158+O124*$O$158+P124*$P$158+Q124*$Q$158+R124*$R$158+S124*$S$158+T124*$T$158+U124*$U$158+V124*$V$158+W124*$W$158+X124*$X$158+Y124*$Y$158+Z124*$Z$159+AA124*$AA$158+AB124*$AB$158+AC124*$AC$158+AD124*$AD$158+AE124*$AE$158+AF124*$AF$158+AG124*$AG$158+AH124*$AH$158+AI124*$AI$158+AJ124*$AJ$158+AK124*$AK$158+AL124*$AL$158+AM124*$AM$158+AN124*$AN$158+AO124*$AO$158+AP124*$AP$158+AQ124*$AQ$158+AR124*$AR$158+AS124*$AS$158+AT124*$AT$158+AU124*$AU$158+AV124*$AV$158+AW124*$AW$158+AX124*$AX$158+AY124*$AY$158+AZ124*$AZ$158+BA124*$BA$158+BB124*$BB$158+BC124*$BC$158+BD124*$BD$158+BE124*$BE$158+BF124*$BF$158+BG124*$BG$158+BH124*$BH$158+BI124*$BI$158+BJ124*$BJ$158+BK124*$BK$158+BL124*$BL$158+BM124*$BM$158+BN124*$BN$158+BO124*$BO$158+BP124*$BP$158+BQ124*$BQ$158+BR124*$BR$158+BS124*$BS$158+BT124*$BT$158+BU124*$BU$158+BV124*$BV$158+BW124*$BW$158+BX124*$BX$158+BY124*$BY$158+BZ124*$BZ$158+CA124*$CA$158+CB124*$CB$158+CC124*$CC$158+CD124*$CD$158+CE124*$CE$158+CF124*$CF$158+CG124*$CG$158+$CH$158*CH124+CI124*$CI$158+CJ124*$CJ$158+CK124*$CK$158+CL124*$CL$158+CM124*$CM$158</f>
        <v>2.3309274557213041E-2</v>
      </c>
      <c r="CP124" s="10">
        <f>O124+T124+X124+Z124+AE124+AG124+AK124+AM124+AQ124+AS124+AW124+AZ124+BC124+BE124+BI124+BK124+BO124+BQ124+BU124+BW124+CA124+CC124+CG124+CI124+CM124</f>
        <v>70</v>
      </c>
      <c r="CQ124" s="10">
        <f>S124+U124+AB124+AH124+AN124+AT124+AY124+BF124+BL124+BR124+BX124+CD124+CJ124</f>
        <v>0</v>
      </c>
      <c r="CR124" s="10">
        <f>Q124+W124+AC124+AI124+AO124+AU124+BG124+BS124+CE124</f>
        <v>0</v>
      </c>
      <c r="CS124" s="58">
        <f>N124+P124+R124+V124+Y124+AA124+AD124+AF124+AJ124+AL124+AP124+AR124+AV124+AX124+BB124+BD124+BH124+BJ124+BN124+BP124+BT124+BV124+BZ124+CF124+CL124</f>
        <v>0</v>
      </c>
      <c r="CT124" s="10">
        <f>BA124+BM124+BY124+CK124</f>
        <v>0</v>
      </c>
      <c r="CU124" s="10">
        <f>CB124+CH124</f>
        <v>0</v>
      </c>
      <c r="CW124" s="33">
        <f>COUNT(N124:CM124)</f>
        <v>1</v>
      </c>
      <c r="CX124" s="61">
        <v>1</v>
      </c>
      <c r="CY124" s="61">
        <v>0</v>
      </c>
      <c r="CZ124" s="63">
        <f>CN124/CW124</f>
        <v>70</v>
      </c>
    </row>
    <row r="125" spans="1:104" ht="23.25" thickBot="1" x14ac:dyDescent="0.5">
      <c r="A125" s="35">
        <f>RANK(CO125,$CO$4:$CO$153)</f>
        <v>122</v>
      </c>
      <c r="B125" s="8" t="s">
        <v>361</v>
      </c>
      <c r="C125" s="11"/>
      <c r="D125" s="24">
        <f>COUNTIF(N125:CM125,"="&amp;80)</f>
        <v>0</v>
      </c>
      <c r="E125" s="24">
        <v>0</v>
      </c>
      <c r="F125" s="24">
        <f>COUNTIF(BW125:CM125,"="&amp;80)</f>
        <v>0</v>
      </c>
      <c r="G125" s="27"/>
      <c r="H125" s="83">
        <f>COUNTIF(N125:CM125,"="&amp;70)</f>
        <v>0</v>
      </c>
      <c r="I125" s="83">
        <f>COUNTIF(N125:CM125,"&gt;"&amp;59)</f>
        <v>0</v>
      </c>
      <c r="J125" s="84">
        <f>COUNTIF(N125:CM125,"&gt;"&amp;49)</f>
        <v>0</v>
      </c>
      <c r="K125" s="117">
        <f>COUNTIF(N125:CM125,"&gt;"&amp;27)</f>
        <v>1</v>
      </c>
      <c r="L125" s="66"/>
      <c r="M125" s="76"/>
      <c r="N125" s="71"/>
      <c r="O125" s="40">
        <v>15</v>
      </c>
      <c r="P125" s="40"/>
      <c r="Q125" s="40">
        <v>40</v>
      </c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85"/>
      <c r="BE125" s="85"/>
      <c r="BF125" s="85"/>
      <c r="BG125" s="85"/>
      <c r="BH125" s="85"/>
      <c r="BI125" s="85"/>
      <c r="BJ125" s="93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32">
        <f>SUM(N125:CM125)</f>
        <v>55</v>
      </c>
      <c r="CO125" s="14">
        <f>N125*$N$158+O125*$O$158+P125*$P$158+Q125*$Q$158+R125*$R$158+S125*$S$158+T125*$T$158+U125*$U$158+V125*$V$158+W125*$W$158+X125*$X$158+Y125*$Y$158+Z125*$Z$159+AA125*$AA$158+AB125*$AB$158+AC125*$AC$158+AD125*$AD$158+AE125*$AE$158+AF125*$AF$158+AG125*$AG$158+AH125*$AH$158+AI125*$AI$158+AJ125*$AJ$158+AK125*$AK$158+AL125*$AL$158+AM125*$AM$158+AN125*$AN$158+AO125*$AO$158+AP125*$AP$158+AQ125*$AQ$158+AR125*$AR$158+AS125*$AS$158+AT125*$AT$158+AU125*$AU$158+AV125*$AV$158+AW125*$AW$158+AX125*$AX$158+AY125*$AY$158+AZ125*$AZ$158+BA125*$BA$158+BB125*$BB$158+BC125*$BC$158+BD125*$BD$158+BE125*$BE$158+BF125*$BF$158+BG125*$BG$158+BH125*$BH$158+BI125*$BI$158+BJ125*$BJ$158+BK125*$BK$158+BL125*$BL$158+BM125*$BM$158+BN125*$BN$158+BO125*$BO$158+BP125*$BP$158+BQ125*$BQ$158+BR125*$BR$158+BS125*$BS$158+BT125*$BT$158+BU125*$BU$158+BV125*$BV$158+BW125*$BW$158+BX125*$BX$158+BY125*$BY$158+BZ125*$BZ$158+CA125*$CA$158+CB125*$CB$158+CC125*$CC$158+CD125*$CD$158+CE125*$CE$158+CF125*$CF$158+CG125*$CG$158+$CH$158*CH125+CI125*$CI$158+CJ125*$CJ$158+CK125*$CK$158+CL125*$CL$158+CM125*$CM$158</f>
        <v>2.1438777216202114E-2</v>
      </c>
      <c r="CP125" s="10">
        <f>O125+T125+X125+Z125+AE125+AG125+AK125+AM125+AQ125+AS125+AW125+AZ125+BC125+BE125+BI125+BK125+BO125+BQ125+BU125+BW125+CA125+CC125+CG125+CI125+CM125</f>
        <v>15</v>
      </c>
      <c r="CQ125" s="10">
        <f>S125+U125+AB125+AH125+AN125+AT125+AY125+BF125+BL125+BR125+BX125+CD125+CJ125</f>
        <v>0</v>
      </c>
      <c r="CR125" s="10">
        <f>Q125+W125+AC125+AI125+AO125+AU125+BG125+BS125+CE125</f>
        <v>40</v>
      </c>
      <c r="CS125" s="58">
        <f>N125+P125+R125+V125+Y125+AA125+AD125+AF125+AJ125+AL125+AP125+AR125+AV125+AX125+BB125+BD125+BH125+BJ125+BN125+BP125+BT125+BV125+BZ125+CF125+CL125</f>
        <v>0</v>
      </c>
      <c r="CT125" s="10">
        <f>BA125+BM125+BY125+CK125</f>
        <v>0</v>
      </c>
      <c r="CU125" s="10">
        <f>CB125+CH125</f>
        <v>0</v>
      </c>
      <c r="CW125" s="33">
        <f>COUNT(N125:CM125)</f>
        <v>2</v>
      </c>
      <c r="CX125" s="61">
        <v>1</v>
      </c>
      <c r="CY125" s="61">
        <v>0</v>
      </c>
      <c r="CZ125" s="63">
        <f>CN125/CW125</f>
        <v>27.5</v>
      </c>
    </row>
    <row r="126" spans="1:104" ht="23.25" thickBot="1" x14ac:dyDescent="0.5">
      <c r="A126" s="35">
        <f>RANK(CO126,$CO$4:$CO$153)</f>
        <v>123</v>
      </c>
      <c r="B126" s="8" t="s">
        <v>362</v>
      </c>
      <c r="C126" s="11"/>
      <c r="D126" s="24">
        <f>COUNTIF(N126:CM126,"="&amp;80)</f>
        <v>0</v>
      </c>
      <c r="E126" s="24">
        <v>0</v>
      </c>
      <c r="F126" s="24">
        <f>COUNTIF(BW126:CM126,"="&amp;80)</f>
        <v>0</v>
      </c>
      <c r="G126" s="27"/>
      <c r="H126" s="83">
        <f>COUNTIF(N126:CM126,"="&amp;70)</f>
        <v>0</v>
      </c>
      <c r="I126" s="83">
        <f>COUNTIF(N126:CM126,"&gt;"&amp;59)</f>
        <v>0</v>
      </c>
      <c r="J126" s="84">
        <f>COUNTIF(N126:CM126,"&gt;"&amp;49)</f>
        <v>0</v>
      </c>
      <c r="K126" s="117">
        <f>COUNTIF(N126:CM126,"&gt;"&amp;27)</f>
        <v>0</v>
      </c>
      <c r="L126" s="66">
        <v>1</v>
      </c>
      <c r="M126" s="76"/>
      <c r="N126" s="71"/>
      <c r="O126" s="40"/>
      <c r="P126" s="40"/>
      <c r="Q126" s="40"/>
      <c r="R126" s="40"/>
      <c r="S126" s="40"/>
      <c r="T126" s="40"/>
      <c r="U126" s="40">
        <v>11</v>
      </c>
      <c r="V126" s="40"/>
      <c r="W126" s="40"/>
      <c r="X126" s="40">
        <v>16</v>
      </c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85"/>
      <c r="BE126" s="85"/>
      <c r="BF126" s="85"/>
      <c r="BG126" s="85"/>
      <c r="BH126" s="85"/>
      <c r="BI126" s="85"/>
      <c r="BJ126" s="93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32">
        <f>SUM(N126:CM126)</f>
        <v>27</v>
      </c>
      <c r="CO126" s="14">
        <f>N126*$N$158+O126*$O$158+P126*$P$158+Q126*$Q$158+R126*$R$158+S126*$S$158+T126*$T$158+U126*$U$158+V126*$V$158+W126*$W$158+X126*$X$158+Y126*$Y$158+Z126*$Z$159+AA126*$AA$158+AB126*$AB$158+AC126*$AC$158+AD126*$AD$158+AE126*$AE$158+AF126*$AF$158+AG126*$AG$158+AH126*$AH$158+AI126*$AI$158+AJ126*$AJ$158+AK126*$AK$158+AL126*$AL$158+AM126*$AM$158+AN126*$AN$158+AO126*$AO$158+AP126*$AP$158+AQ126*$AQ$158+AR126*$AR$158+AS126*$AS$158+AT126*$AT$158+AU126*$AU$158+AV126*$AV$158+AW126*$AW$158+AX126*$AX$158+AY126*$AY$158+AZ126*$AZ$158+BA126*$BA$158+BB126*$BB$158+BC126*$BC$158+BD126*$BD$158+BE126*$BE$158+BF126*$BF$158+BG126*$BG$158+BH126*$BH$158+BI126*$BI$158+BJ126*$BJ$158+BK126*$BK$158+BL126*$BL$158+BM126*$BM$158+BN126*$BN$158+BO126*$BO$158+BP126*$BP$158+BQ126*$BQ$158+BR126*$BR$158+BS126*$BS$158+BT126*$BT$158+BU126*$BU$158+BV126*$BV$158+BW126*$BW$158+BX126*$BX$158+BY126*$BY$158+BZ126*$BZ$158+CA126*$CA$158+CB126*$CB$158+CC126*$CC$158+CD126*$CD$158+CE126*$CE$158+CF126*$CF$158+CG126*$CG$158+$CH$158*CH126+CI126*$CI$158+CJ126*$CJ$158+CK126*$CK$158+CL126*$CL$158+CM126*$CM$158</f>
        <v>2.064443752187008E-2</v>
      </c>
      <c r="CP126" s="10">
        <f>O126+T126+X126+Z126+AE126+AG126+AK126+AM126+AQ126+AS126+AW126+AZ126+BC126+BE126+BI126+BK126+BO126+BQ126+BU126+BW126+CA126+CC126+CG126+CI126+CM126</f>
        <v>16</v>
      </c>
      <c r="CQ126" s="10">
        <f>S126+U126+AB126+AH126+AN126+AT126+AY126+BF126+BL126+BR126+BX126+CD126+CJ126</f>
        <v>11</v>
      </c>
      <c r="CR126" s="10">
        <f>Q126+W126+AC126+AI126+AO126+AU126+BG126+BS126+CE126</f>
        <v>0</v>
      </c>
      <c r="CS126" s="58">
        <f>N126+P126+R126+V126+Y126+AA126+AD126+AF126+AJ126+AL126+AP126+AR126+AV126+AX126+BB126+BD126+BH126+BJ126+BN126+BP126+BT126+BV126+BZ126+CF126+CL126</f>
        <v>0</v>
      </c>
      <c r="CT126" s="10">
        <f>BA126+BM126+BY126+CK126</f>
        <v>0</v>
      </c>
      <c r="CU126" s="10">
        <f>CB126+CH126</f>
        <v>0</v>
      </c>
      <c r="CW126" s="33">
        <f>COUNT(N126:CM126)</f>
        <v>2</v>
      </c>
      <c r="CX126" s="61">
        <v>1</v>
      </c>
      <c r="CY126" s="61">
        <v>0</v>
      </c>
      <c r="CZ126" s="63">
        <f>CN126/CW126</f>
        <v>13.5</v>
      </c>
    </row>
    <row r="127" spans="1:104" ht="23.25" thickBot="1" x14ac:dyDescent="0.5">
      <c r="A127" s="35">
        <f>RANK(CO127,$CO$4:$CO$153)</f>
        <v>124</v>
      </c>
      <c r="B127" s="8" t="s">
        <v>363</v>
      </c>
      <c r="C127" s="11"/>
      <c r="D127" s="24">
        <f>COUNTIF(N127:CM127,"="&amp;80)</f>
        <v>0</v>
      </c>
      <c r="E127" s="24">
        <v>0</v>
      </c>
      <c r="F127" s="24">
        <f>COUNTIF(BW127:CM127,"="&amp;80)</f>
        <v>0</v>
      </c>
      <c r="G127" s="27"/>
      <c r="H127" s="83">
        <f>COUNTIF(N127:CM127,"="&amp;70)</f>
        <v>0</v>
      </c>
      <c r="I127" s="83">
        <f>COUNTIF(N127:CM127,"&gt;"&amp;59)</f>
        <v>0</v>
      </c>
      <c r="J127" s="84">
        <f>COUNTIF(N127:CM127,"&gt;"&amp;49)</f>
        <v>0</v>
      </c>
      <c r="K127" s="117">
        <f>COUNTIF(N127:CM127,"&gt;"&amp;27)</f>
        <v>1</v>
      </c>
      <c r="L127" s="66"/>
      <c r="M127" s="76"/>
      <c r="N127" s="71"/>
      <c r="O127" s="40"/>
      <c r="P127" s="40"/>
      <c r="Q127" s="40"/>
      <c r="R127" s="40"/>
      <c r="S127" s="40">
        <v>36</v>
      </c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85"/>
      <c r="BE127" s="85"/>
      <c r="BF127" s="85"/>
      <c r="BG127" s="85"/>
      <c r="BH127" s="85"/>
      <c r="BI127" s="85"/>
      <c r="BJ127" s="93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32">
        <f>SUM(N127:CM127)</f>
        <v>36</v>
      </c>
      <c r="CO127" s="14">
        <f>N127*$N$158+O127*$O$158+P127*$P$158+Q127*$Q$158+R127*$R$158+S127*$S$158+T127*$T$158+U127*$U$158+V127*$V$158+W127*$W$158+X127*$X$158+Y127*$Y$158+Z127*$Z$159+AA127*$AA$158+AB127*$AB$158+AC127*$AC$158+AD127*$AD$158+AE127*$AE$158+AF127*$AF$158+AG127*$AG$158+AH127*$AH$158+AI127*$AI$158+AJ127*$AJ$158+AK127*$AK$158+AL127*$AL$158+AM127*$AM$158+AN127*$AN$158+AO127*$AO$158+AP127*$AP$158+AQ127*$AQ$158+AR127*$AR$158+AS127*$AS$158+AT127*$AT$158+AU127*$AU$158+AV127*$AV$158+AW127*$AW$158+AX127*$AX$158+AY127*$AY$158+AZ127*$AZ$158+BA127*$BA$158+BB127*$BB$158+BC127*$BC$158+BD127*$BD$158+BE127*$BE$158+BF127*$BF$158+BG127*$BG$158+BH127*$BH$158+BI127*$BI$158+BJ127*$BJ$158+BK127*$BK$158+BL127*$BL$158+BM127*$BM$158+BN127*$BN$158+BO127*$BO$158+BP127*$BP$158+BQ127*$BQ$158+BR127*$BR$158+BS127*$BS$158+BT127*$BT$158+BU127*$BU$158+BV127*$BV$158+BW127*$BW$158+BX127*$BX$158+BY127*$BY$158+BZ127*$BZ$158+CA127*$CA$158+CB127*$CB$158+CC127*$CC$158+CD127*$CD$158+CE127*$CE$158+CF127*$CF$158+CG127*$CG$158+$CH$158*CH127+CI127*$CI$158+CJ127*$CJ$158+CK127*$CK$158+CL127*$CL$158+CM127*$CM$158</f>
        <v>1.827103629803099E-2</v>
      </c>
      <c r="CP127" s="10">
        <f>O127+T127+X127+Z127+AE127+AG127+AK127+AM127+AQ127+AS127+AW127+AZ127+BC127+BE127+BI127+BK127+BO127+BQ127+BU127+BW127+CA127+CC127+CG127+CI127+CM127</f>
        <v>0</v>
      </c>
      <c r="CQ127" s="10">
        <f>S127+U127+AB127+AH127+AN127+AT127+AY127+BF127+BL127+BR127+BX127+CD127+CJ127</f>
        <v>36</v>
      </c>
      <c r="CR127" s="10">
        <f>Q127+W127+AC127+AI127+AO127+AU127+BG127+BS127+CE127</f>
        <v>0</v>
      </c>
      <c r="CS127" s="58">
        <f>N127+P127+R127+V127+Y127+AA127+AD127+AF127+AJ127+AL127+AP127+AR127+AV127+AX127+BB127+BD127+BH127+BJ127+BN127+BP127+BT127+BV127+BZ127+CF127+CL127</f>
        <v>0</v>
      </c>
      <c r="CT127" s="10">
        <f>BA127+BM127+BY127+CK127</f>
        <v>0</v>
      </c>
      <c r="CU127" s="10">
        <f>CB127+CH127</f>
        <v>0</v>
      </c>
      <c r="CW127" s="33">
        <f>COUNT(N127:CM127)</f>
        <v>1</v>
      </c>
      <c r="CX127" s="61">
        <v>1</v>
      </c>
      <c r="CY127" s="61">
        <v>0</v>
      </c>
      <c r="CZ127" s="63">
        <f>CN127/CW127</f>
        <v>36</v>
      </c>
    </row>
    <row r="128" spans="1:104" ht="23.25" thickBot="1" x14ac:dyDescent="0.5">
      <c r="A128" s="35">
        <f>RANK(CO128,$CO$4:$CO$153)</f>
        <v>125</v>
      </c>
      <c r="B128" s="8" t="s">
        <v>364</v>
      </c>
      <c r="C128" s="11"/>
      <c r="D128" s="24">
        <f>COUNTIF(N128:CM128,"="&amp;80)</f>
        <v>0</v>
      </c>
      <c r="E128" s="24">
        <v>0</v>
      </c>
      <c r="F128" s="24">
        <f>COUNTIF(BW128:CM128,"="&amp;80)</f>
        <v>0</v>
      </c>
      <c r="G128" s="27"/>
      <c r="H128" s="83">
        <f>COUNTIF(N128:CM128,"="&amp;70)</f>
        <v>0</v>
      </c>
      <c r="I128" s="83">
        <f>COUNTIF(N128:CM128,"&gt;"&amp;59)</f>
        <v>0</v>
      </c>
      <c r="J128" s="84">
        <f>COUNTIF(N128:CM128,"&gt;"&amp;49)</f>
        <v>0</v>
      </c>
      <c r="K128" s="117">
        <f>COUNTIF(N128:CM128,"&gt;"&amp;27)</f>
        <v>0</v>
      </c>
      <c r="L128" s="66"/>
      <c r="M128" s="76"/>
      <c r="N128" s="71"/>
      <c r="O128" s="40"/>
      <c r="P128" s="40"/>
      <c r="Q128" s="40"/>
      <c r="R128" s="40">
        <v>5</v>
      </c>
      <c r="S128" s="40"/>
      <c r="T128" s="40"/>
      <c r="U128" s="40"/>
      <c r="V128" s="40"/>
      <c r="W128" s="40"/>
      <c r="X128" s="40">
        <v>18</v>
      </c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85"/>
      <c r="BE128" s="85"/>
      <c r="BF128" s="85"/>
      <c r="BG128" s="85"/>
      <c r="BH128" s="85"/>
      <c r="BI128" s="85"/>
      <c r="BJ128" s="93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32">
        <f>SUM(N128:CM128)</f>
        <v>23</v>
      </c>
      <c r="CO128" s="14">
        <f>N128*$N$158+O128*$O$158+P128*$P$158+Q128*$Q$158+R128*$R$158+S128*$S$158+T128*$T$158+U128*$U$158+V128*$V$158+W128*$W$158+X128*$X$158+Y128*$Y$158+Z128*$Z$159+AA128*$AA$158+AB128*$AB$158+AC128*$AC$158+AD128*$AD$158+AE128*$AE$158+AF128*$AF$158+AG128*$AG$158+AH128*$AH$158+AI128*$AI$158+AJ128*$AJ$158+AK128*$AK$158+AL128*$AL$158+AM128*$AM$158+AN128*$AN$158+AO128*$AO$158+AP128*$AP$158+AQ128*$AQ$158+AR128*$AR$158+AS128*$AS$158+AT128*$AT$158+AU128*$AU$158+AV128*$AV$158+AW128*$AW$158+AX128*$AX$158+AY128*$AY$158+AZ128*$AZ$158+BA128*$BA$158+BB128*$BB$158+BC128*$BC$158+BD128*$BD$158+BE128*$BE$158+BF128*$BF$158+BG128*$BG$158+BH128*$BH$158+BI128*$BI$158+BJ128*$BJ$158+BK128*$BK$158+BL128*$BL$158+BM128*$BM$158+BN128*$BN$158+BO128*$BO$158+BP128*$BP$158+BQ128*$BQ$158+BR128*$BR$158+BS128*$BS$158+BT128*$BT$158+BU128*$BU$158+BV128*$BV$158+BW128*$BW$158+BX128*$BX$158+BY128*$BY$158+BZ128*$BZ$158+CA128*$CA$158+CB128*$CB$158+CC128*$CC$158+CD128*$CD$158+CE128*$CE$158+CF128*$CF$158+CG128*$CG$158+$CH$158*CH128+CI128*$CI$158+CJ128*$CJ$158+CK128*$CK$158+CL128*$CL$158+CM128*$CM$158</f>
        <v>1.7754959740162463E-2</v>
      </c>
      <c r="CP128" s="10">
        <f>O128+T128+X128+Z128+AE128+AG128+AK128+AM128+AQ128+AS128+AW128+AZ128+BC128+BE128+BI128+BK128+BO128+BQ128+BU128+BW128+CA128+CC128+CG128+CI128+CM128</f>
        <v>18</v>
      </c>
      <c r="CQ128" s="10">
        <f>S128+U128+AB128+AH128+AN128+AT128+AY128+BF128+BL128+BR128+BX128+CD128+CJ128</f>
        <v>0</v>
      </c>
      <c r="CR128" s="10">
        <f>Q128+W128+AC128+AI128+AO128+AU128+BG128+BS128+CE128</f>
        <v>0</v>
      </c>
      <c r="CS128" s="58">
        <f>N128+P128+R128+V128+Y128+AA128+AD128+AF128+AJ128+AL128+AP128+AR128+AV128+AX128+BB128+BD128+BH128+BJ128+BN128+BP128+BT128+BV128+BZ128+CF128+CL128</f>
        <v>5</v>
      </c>
      <c r="CT128" s="10">
        <f>BA128+BM128+BY128+CK128</f>
        <v>0</v>
      </c>
      <c r="CU128" s="10">
        <f>CB128+CH128</f>
        <v>0</v>
      </c>
      <c r="CW128" s="33">
        <f>COUNT(N128:CM128)</f>
        <v>2</v>
      </c>
      <c r="CX128" s="61">
        <v>1</v>
      </c>
      <c r="CY128" s="61">
        <v>0</v>
      </c>
      <c r="CZ128" s="63">
        <f>CN128/CW128</f>
        <v>11.5</v>
      </c>
    </row>
    <row r="129" spans="1:104" ht="23.25" thickBot="1" x14ac:dyDescent="0.5">
      <c r="A129" s="35">
        <f>RANK(CO129,$CO$4:$CO$153)</f>
        <v>126</v>
      </c>
      <c r="B129" s="8" t="s">
        <v>365</v>
      </c>
      <c r="C129" s="11"/>
      <c r="D129" s="24">
        <f>COUNTIF(N129:CM129,"="&amp;80)</f>
        <v>0</v>
      </c>
      <c r="E129" s="24">
        <v>0</v>
      </c>
      <c r="F129" s="24">
        <f>COUNTIF(BW129:CM129,"="&amp;80)</f>
        <v>0</v>
      </c>
      <c r="G129" s="27"/>
      <c r="H129" s="83">
        <f>COUNTIF(N129:CM129,"="&amp;70)</f>
        <v>0</v>
      </c>
      <c r="I129" s="83">
        <f>COUNTIF(N129:CM129,"&gt;"&amp;59)</f>
        <v>0</v>
      </c>
      <c r="J129" s="84">
        <f>COUNTIF(N129:CM129,"&gt;"&amp;49)</f>
        <v>0</v>
      </c>
      <c r="K129" s="117">
        <f>COUNTIF(N129:CM129,"&gt;"&amp;27)</f>
        <v>1</v>
      </c>
      <c r="L129" s="66"/>
      <c r="M129" s="76"/>
      <c r="N129" s="71"/>
      <c r="O129" s="40">
        <v>36</v>
      </c>
      <c r="P129" s="40"/>
      <c r="Q129" s="40">
        <v>13</v>
      </c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85"/>
      <c r="BE129" s="85"/>
      <c r="BF129" s="85"/>
      <c r="BG129" s="85"/>
      <c r="BH129" s="85"/>
      <c r="BI129" s="85"/>
      <c r="BJ129" s="93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32">
        <f>SUM(N129:CM129)</f>
        <v>49</v>
      </c>
      <c r="CO129" s="14">
        <f>N129*$N$158+O129*$O$158+P129*$P$158+Q129*$Q$158+R129*$R$158+S129*$S$158+T129*$T$158+U129*$U$158+V129*$V$158+W129*$W$158+X129*$X$158+Y129*$Y$158+Z129*$Z$159+AA129*$AA$158+AB129*$AB$158+AC129*$AC$158+AD129*$AD$158+AE129*$AE$158+AF129*$AF$158+AG129*$AG$158+AH129*$AH$158+AI129*$AI$158+AJ129*$AJ$158+AK129*$AK$158+AL129*$AL$158+AM129*$AM$158+AN129*$AN$158+AO129*$AO$158+AP129*$AP$158+AQ129*$AQ$158+AR129*$AR$158+AS129*$AS$158+AT129*$AT$158+AU129*$AU$158+AV129*$AV$158+AW129*$AW$158+AX129*$AX$158+AY129*$AY$158+AZ129*$AZ$158+BA129*$BA$158+BB129*$BB$158+BC129*$BC$158+BD129*$BD$158+BE129*$BE$158+BF129*$BF$158+BG129*$BG$158+BH129*$BH$158+BI129*$BI$158+BJ129*$BJ$158+BK129*$BK$158+BL129*$BL$158+BM129*$BM$158+BN129*$BN$158+BO129*$BO$158+BP129*$BP$158+BQ129*$BQ$158+BR129*$BR$158+BS129*$BS$158+BT129*$BT$158+BU129*$BU$158+BV129*$BV$158+BW129*$BW$158+BX129*$BX$158+BY129*$BY$158+BZ129*$BZ$158+CA129*$CA$158+CB129*$CB$158+CC129*$CC$158+CD129*$CD$158+CE129*$CE$158+CF129*$CF$158+CG129*$CG$158+$CH$158*CH129+CI129*$CI$158+CJ129*$CJ$158+CK129*$CK$158+CL129*$CL$158+CM129*$CM$158</f>
        <v>1.73319050323122E-2</v>
      </c>
      <c r="CP129" s="10">
        <f>O129+T129+X129+Z129+AE129+AG129+AK129+AM129+AQ129+AS129+AW129+AZ129+BC129+BE129+BI129+BK129+BO129+BQ129+BU129+BW129+CA129+CC129+CG129+CI129+CM129</f>
        <v>36</v>
      </c>
      <c r="CQ129" s="10">
        <f>S129+U129+AB129+AH129+AN129+AT129+AY129+BF129+BL129+BR129+BX129+CD129+CJ129</f>
        <v>0</v>
      </c>
      <c r="CR129" s="10">
        <f>Q129+W129+AC129+AI129+AO129+AU129+BG129+BS129+CE129</f>
        <v>13</v>
      </c>
      <c r="CS129" s="58">
        <f>N129+P129+R129+V129+Y129+AA129+AD129+AF129+AJ129+AL129+AP129+AR129+AV129+AX129+BB129+BD129+BH129+BJ129+BN129+BP129+BT129+BV129+BZ129+CF129+CL129</f>
        <v>0</v>
      </c>
      <c r="CT129" s="10">
        <f>BA129+BM129+BY129+CK129</f>
        <v>0</v>
      </c>
      <c r="CU129" s="10">
        <f>CB129+CH129</f>
        <v>0</v>
      </c>
      <c r="CW129" s="33">
        <f>COUNT(N129:CM129)</f>
        <v>2</v>
      </c>
      <c r="CX129" s="61">
        <v>1</v>
      </c>
      <c r="CY129" s="61">
        <v>0</v>
      </c>
      <c r="CZ129" s="63">
        <f>CN129/CW129</f>
        <v>24.5</v>
      </c>
    </row>
    <row r="130" spans="1:104" ht="23.25" thickBot="1" x14ac:dyDescent="0.5">
      <c r="A130" s="35">
        <f>RANK(CO130,$CO$4:$CO$153)</f>
        <v>127</v>
      </c>
      <c r="B130" s="8" t="s">
        <v>366</v>
      </c>
      <c r="C130" s="11"/>
      <c r="D130" s="24">
        <f>COUNTIF(N130:CM130,"="&amp;80)</f>
        <v>0</v>
      </c>
      <c r="E130" s="24">
        <v>0</v>
      </c>
      <c r="F130" s="24">
        <f>COUNTIF(BW130:CM130,"="&amp;80)</f>
        <v>0</v>
      </c>
      <c r="G130" s="27"/>
      <c r="H130" s="83">
        <f>COUNTIF(N130:CM130,"="&amp;70)</f>
        <v>0</v>
      </c>
      <c r="I130" s="83">
        <f>COUNTIF(N130:CM130,"&gt;"&amp;59)</f>
        <v>0</v>
      </c>
      <c r="J130" s="84">
        <f>COUNTIF(N130:CM130,"&gt;"&amp;49)</f>
        <v>0</v>
      </c>
      <c r="K130" s="117">
        <f>COUNTIF(N130:CM130,"&gt;"&amp;27)</f>
        <v>1</v>
      </c>
      <c r="L130" s="69"/>
      <c r="M130" s="76"/>
      <c r="N130" s="71"/>
      <c r="O130" s="40"/>
      <c r="P130" s="40"/>
      <c r="Q130" s="40"/>
      <c r="R130" s="40">
        <v>32</v>
      </c>
      <c r="S130" s="40">
        <v>4</v>
      </c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85"/>
      <c r="BE130" s="85"/>
      <c r="BF130" s="85"/>
      <c r="BG130" s="85"/>
      <c r="BH130" s="85"/>
      <c r="BI130" s="85"/>
      <c r="BJ130" s="93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32">
        <f>SUM(N130:CM130)</f>
        <v>36</v>
      </c>
      <c r="CO130" s="14">
        <f>N130*$N$158+O130*$O$158+P130*$P$158+Q130*$Q$158+R130*$R$158+S130*$S$158+T130*$T$158+U130*$U$158+V130*$V$158+W130*$W$158+X130*$X$158+Y130*$Y$158+Z130*$Z$159+AA130*$AA$158+AB130*$AB$158+AC130*$AC$158+AD130*$AD$158+AE130*$AE$158+AF130*$AF$158+AG130*$AG$158+AH130*$AH$158+AI130*$AI$158+AJ130*$AJ$158+AK130*$AK$158+AL130*$AL$158+AM130*$AM$158+AN130*$AN$158+AO130*$AO$158+AP130*$AP$158+AQ130*$AQ$158+AR130*$AR$158+AS130*$AS$158+AT130*$AT$158+AU130*$AU$158+AV130*$AV$158+AW130*$AW$158+AX130*$AX$158+AY130*$AY$158+AZ130*$AZ$158+BA130*$BA$158+BB130*$BB$158+BC130*$BC$158+BD130*$BD$158+BE130*$BE$158+BF130*$BF$158+BG130*$BG$158+BH130*$BH$158+BI130*$BI$158+BJ130*$BJ$158+BK130*$BK$158+BL130*$BL$158+BM130*$BM$158+BN130*$BN$158+BO130*$BO$158+BP130*$BP$158+BQ130*$BQ$158+BR130*$BR$158+BS130*$BS$158+BT130*$BT$158+BU130*$BU$158+BV130*$BV$158+BW130*$BW$158+BX130*$BX$158+BY130*$BY$158+BZ130*$BZ$158+CA130*$CA$158+CB130*$CB$158+CC130*$CC$158+CD130*$CD$158+CE130*$CE$158+CF130*$CF$158+CG130*$CG$158+$CH$158*CH130+CI130*$CI$158+CJ130*$CJ$158+CK130*$CK$158+CL130*$CL$158+CM130*$CM$158</f>
        <v>1.6646944182650458E-2</v>
      </c>
      <c r="CP130" s="10">
        <f>O130+T130+X130+Z130+AE130+AG130+AK130+AM130+AQ130+AS130+AW130+AZ130+BC130+BE130+BI130+BK130+BO130+BQ130+BU130+BW130+CA130+CC130+CG130+CI130+CM130</f>
        <v>0</v>
      </c>
      <c r="CQ130" s="10">
        <f>S130+U130+AB130+AH130+AN130+AT130+AY130+BF130+BL130+BR130+BX130+CD130+CJ130</f>
        <v>4</v>
      </c>
      <c r="CR130" s="10">
        <f>Q130+W130+AC130+AI130+AO130+AU130+BG130+BS130+CE130</f>
        <v>0</v>
      </c>
      <c r="CS130" s="58">
        <f>N130+P130+R130+V130+Y130+AA130+AD130+AF130+AJ130+AL130+AP130+AR130+AV130+AX130+BB130+BD130+BH130+BJ130+BN130+BP130+BT130+BV130+BZ130+CF130+CL130</f>
        <v>32</v>
      </c>
      <c r="CT130" s="10">
        <f>BA130+BM130+BY130+CK130</f>
        <v>0</v>
      </c>
      <c r="CU130" s="10">
        <f>CB130+CH130</f>
        <v>0</v>
      </c>
      <c r="CW130" s="33">
        <f>COUNT(N130:CM130)</f>
        <v>2</v>
      </c>
      <c r="CX130" s="61">
        <v>2</v>
      </c>
      <c r="CY130" s="61">
        <v>0</v>
      </c>
      <c r="CZ130" s="63">
        <f>CN130/CW130</f>
        <v>18</v>
      </c>
    </row>
    <row r="131" spans="1:104" ht="23.25" thickBot="1" x14ac:dyDescent="0.5">
      <c r="A131" s="35">
        <f>RANK(CO131,$CO$4:$CO$153)</f>
        <v>128</v>
      </c>
      <c r="B131" s="8" t="s">
        <v>367</v>
      </c>
      <c r="C131" s="11"/>
      <c r="D131" s="24">
        <f>COUNTIF(N131:CM131,"="&amp;80)</f>
        <v>0</v>
      </c>
      <c r="E131" s="24">
        <v>0</v>
      </c>
      <c r="F131" s="24">
        <f>COUNTIF(BW131:CM131,"="&amp;80)</f>
        <v>0</v>
      </c>
      <c r="G131" s="27"/>
      <c r="H131" s="83">
        <f>COUNTIF(N131:CM131,"="&amp;70)</f>
        <v>0</v>
      </c>
      <c r="I131" s="83">
        <f>COUNTIF(N131:CM131,"&gt;"&amp;59)</f>
        <v>0</v>
      </c>
      <c r="J131" s="84">
        <f>COUNTIF(N131:CM131,"&gt;"&amp;49)</f>
        <v>0</v>
      </c>
      <c r="K131" s="117">
        <f>COUNTIF(N131:CM131,"&gt;"&amp;27)</f>
        <v>0</v>
      </c>
      <c r="L131" s="66">
        <v>1</v>
      </c>
      <c r="M131" s="76"/>
      <c r="N131" s="71"/>
      <c r="O131" s="53">
        <v>0</v>
      </c>
      <c r="P131" s="40">
        <v>7</v>
      </c>
      <c r="Q131" s="40">
        <v>14</v>
      </c>
      <c r="R131" s="40">
        <v>11</v>
      </c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85"/>
      <c r="BE131" s="85"/>
      <c r="BF131" s="85"/>
      <c r="BG131" s="85"/>
      <c r="BH131" s="85"/>
      <c r="BI131" s="85"/>
      <c r="BJ131" s="93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32">
        <f>SUM(N131:CM131)</f>
        <v>32</v>
      </c>
      <c r="CO131" s="14">
        <f>N131*$N$158+O131*$O$158+P131*$P$158+Q131*$Q$158+R131*$R$158+S131*$S$158+T131*$T$158+U131*$U$158+V131*$V$158+W131*$W$158+X131*$X$158+Y131*$Y$158+Z131*$Z$159+AA131*$AA$158+AB131*$AB$158+AC131*$AC$158+AD131*$AD$158+AE131*$AE$158+AF131*$AF$158+AG131*$AG$158+AH131*$AH$158+AI131*$AI$158+AJ131*$AJ$158+AK131*$AK$158+AL131*$AL$158+AM131*$AM$158+AN131*$AN$158+AO131*$AO$158+AP131*$AP$158+AQ131*$AQ$158+AR131*$AR$158+AS131*$AS$158+AT131*$AT$158+AU131*$AU$158+AV131*$AV$158+AW131*$AW$158+AX131*$AX$158+AY131*$AY$158+AZ131*$AZ$158+BA131*$BA$158+BB131*$BB$158+BC131*$BC$158+BD131*$BD$158+BE131*$BE$158+BF131*$BF$158+BG131*$BG$158+BH131*$BH$158+BI131*$BI$158+BJ131*$BJ$158+BK131*$BK$158+BL131*$BL$158+BM131*$BM$158+BN131*$BN$158+BO131*$BO$158+BP131*$BP$158+BQ131*$BQ$158+BR131*$BR$158+BS131*$BS$158+BT131*$BT$158+BU131*$BU$158+BV131*$BV$158+BW131*$BW$158+BX131*$BX$158+BY131*$BY$158+BZ131*$BZ$158+CA131*$CA$158+CB131*$CB$158+CC131*$CC$158+CD131*$CD$158+CE131*$CE$158+CF131*$CF$158+CG131*$CG$158+$CH$158*CH131+CI131*$CI$158+CJ131*$CJ$158+CK131*$CK$158+CL131*$CL$158+CM131*$CM$158</f>
        <v>1.3369830811084178E-2</v>
      </c>
      <c r="CP131" s="10">
        <f>O131+T131+X131+Z131+AE131+AG131+AK131+AM131+AQ131+AS131+AW131+AZ131+BC131+BE131+BI131+BK131+BO131+BQ131+BU131+BW131+CA131+CC131+CG131+CI131+CM131</f>
        <v>0</v>
      </c>
      <c r="CQ131" s="10">
        <f>S131+U131+AB131+AH131+AN131+AT131+AY131+BF131+BL131+BR131+BX131+CD131+CJ131</f>
        <v>0</v>
      </c>
      <c r="CR131" s="10">
        <f>Q131+W131+AC131+AI131+AO131+AU131+BG131+BS131+CE131</f>
        <v>14</v>
      </c>
      <c r="CS131" s="58">
        <f>N131+P131+R131+V131+Y131+AA131+AD131+AF131+AJ131+AL131+AP131+AR131+AV131+AX131+BB131+BD131+BH131+BJ131+BN131+BP131+BT131+BV131+BZ131+CF131+CL131</f>
        <v>18</v>
      </c>
      <c r="CT131" s="10">
        <f>BA131+BM131+BY131+CK131</f>
        <v>0</v>
      </c>
      <c r="CU131" s="10">
        <f>CB131+CH131</f>
        <v>0</v>
      </c>
      <c r="CW131" s="33">
        <f>COUNT(N131:CM131)</f>
        <v>4</v>
      </c>
      <c r="CX131" s="61">
        <v>4</v>
      </c>
      <c r="CY131" s="61">
        <v>0</v>
      </c>
      <c r="CZ131" s="63">
        <f>CN131/CW131</f>
        <v>8</v>
      </c>
    </row>
    <row r="132" spans="1:104" ht="23.25" thickBot="1" x14ac:dyDescent="0.5">
      <c r="A132" s="35">
        <f>RANK(CO132,$CO$4:$CO$153)</f>
        <v>129</v>
      </c>
      <c r="B132" s="8" t="s">
        <v>368</v>
      </c>
      <c r="C132" s="11"/>
      <c r="D132" s="24">
        <f>COUNTIF(N132:CM132,"="&amp;80)</f>
        <v>0</v>
      </c>
      <c r="E132" s="24">
        <v>0</v>
      </c>
      <c r="F132" s="24">
        <f>COUNTIF(BW132:CM132,"="&amp;80)</f>
        <v>0</v>
      </c>
      <c r="G132" s="27"/>
      <c r="H132" s="83">
        <f>COUNTIF(N132:CM132,"="&amp;70)</f>
        <v>0</v>
      </c>
      <c r="I132" s="83">
        <f>COUNTIF(N132:CM132,"&gt;"&amp;59)</f>
        <v>0</v>
      </c>
      <c r="J132" s="84">
        <f>COUNTIF(N132:CM132,"&gt;"&amp;49)</f>
        <v>0</v>
      </c>
      <c r="K132" s="117">
        <f>COUNTIF(N132:CM132,"&gt;"&amp;27)</f>
        <v>1</v>
      </c>
      <c r="L132" s="66"/>
      <c r="M132" s="76"/>
      <c r="N132" s="71"/>
      <c r="O132" s="40"/>
      <c r="P132" s="40">
        <v>32</v>
      </c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85"/>
      <c r="BE132" s="85"/>
      <c r="BF132" s="85"/>
      <c r="BG132" s="85"/>
      <c r="BH132" s="85"/>
      <c r="BI132" s="85"/>
      <c r="BJ132" s="93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32">
        <f>SUM(N132:CM132)</f>
        <v>32</v>
      </c>
      <c r="CO132" s="14">
        <f>N132*$N$158+O132*$O$158+P132*$P$158+Q132*$Q$158+R132*$R$158+S132*$S$158+T132*$T$158+U132*$U$158+V132*$V$158+W132*$W$158+X132*$X$158+Y132*$Y$158+Z132*$Z$159+AA132*$AA$158+AB132*$AB$158+AC132*$AC$158+AD132*$AD$158+AE132*$AE$158+AF132*$AF$158+AG132*$AG$158+AH132*$AH$158+AI132*$AI$158+AJ132*$AJ$158+AK132*$AK$158+AL132*$AL$158+AM132*$AM$158+AN132*$AN$158+AO132*$AO$158+AP132*$AP$158+AQ132*$AQ$158+AR132*$AR$158+AS132*$AS$158+AT132*$AT$158+AU132*$AU$158+AV132*$AV$158+AW132*$AW$158+AX132*$AX$158+AY132*$AY$158+AZ132*$AZ$158+BA132*$BA$158+BB132*$BB$158+BC132*$BC$158+BD132*$BD$158+BE132*$BE$158+BF132*$BF$158+BG132*$BG$158+BH132*$BH$158+BI132*$BI$158+BJ132*$BJ$158+BK132*$BK$158+BL132*$BL$158+BM132*$BM$158+BN132*$BN$158+BO132*$BO$158+BP132*$BP$158+BQ132*$BQ$158+BR132*$BR$158+BS132*$BS$158+BT132*$BT$158+BU132*$BU$158+BV132*$BV$158+BW132*$BW$158+BX132*$BX$158+BY132*$BY$158+BZ132*$BZ$158+CA132*$CA$158+CB132*$CB$158+CC132*$CC$158+CD132*$CD$158+CE132*$CE$158+CF132*$CF$158+CG132*$CG$158+$CH$158*CH132+CI132*$CI$158+CJ132*$CJ$158+CK132*$CK$158+CL132*$CL$158+CM132*$CM$158</f>
        <v>1.1839631521124083E-2</v>
      </c>
      <c r="CP132" s="10">
        <f>O132+T132+X132+Z132+AE132+AG132+AK132+AM132+AQ132+AS132+AW132+AZ132+BC132+BE132+BI132+BK132+BO132+BQ132+BU132+BW132+CA132+CC132+CG132+CI132+CM132</f>
        <v>0</v>
      </c>
      <c r="CQ132" s="10">
        <f>S132+U132+AB132+AH132+AN132+AT132+AY132+BF132+BL132+BR132+BX132+CD132+CJ132</f>
        <v>0</v>
      </c>
      <c r="CR132" s="10">
        <f>Q132+W132+AC132+AI132+AO132+AU132+BG132+BS132+CE132</f>
        <v>0</v>
      </c>
      <c r="CS132" s="58">
        <f>N132+P132+R132+V132+Y132+AA132+AD132+AF132+AJ132+AL132+AP132+AR132+AV132+AX132+BB132+BD132+BH132+BJ132+BN132+BP132+BT132+BV132+BZ132+CF132+CL132</f>
        <v>32</v>
      </c>
      <c r="CT132" s="10">
        <f>BA132+BM132+BY132+CK132</f>
        <v>0</v>
      </c>
      <c r="CU132" s="10">
        <f>CB132+CH132</f>
        <v>0</v>
      </c>
      <c r="CW132" s="33">
        <f>COUNT(N132:CM132)</f>
        <v>1</v>
      </c>
      <c r="CX132" s="61">
        <v>1</v>
      </c>
      <c r="CY132" s="61">
        <v>0</v>
      </c>
      <c r="CZ132" s="63">
        <f>CN132/CW132</f>
        <v>32</v>
      </c>
    </row>
    <row r="133" spans="1:104" ht="23.25" thickBot="1" x14ac:dyDescent="0.5">
      <c r="A133" s="35">
        <f>RANK(CO133,$CO$4:$CO$153)</f>
        <v>130</v>
      </c>
      <c r="B133" s="8" t="s">
        <v>369</v>
      </c>
      <c r="C133" s="11"/>
      <c r="D133" s="24">
        <f>COUNTIF(N133:CM133,"="&amp;80)</f>
        <v>0</v>
      </c>
      <c r="E133" s="24">
        <v>0</v>
      </c>
      <c r="F133" s="24">
        <f>COUNTIF(BW133:CM133,"="&amp;80)</f>
        <v>0</v>
      </c>
      <c r="G133" s="27"/>
      <c r="H133" s="83">
        <f>COUNTIF(N133:CM133,"="&amp;70)</f>
        <v>0</v>
      </c>
      <c r="I133" s="83">
        <f>COUNTIF(N133:CM133,"&gt;"&amp;59)</f>
        <v>0</v>
      </c>
      <c r="J133" s="84">
        <f>COUNTIF(N133:CM133,"&gt;"&amp;49)</f>
        <v>0</v>
      </c>
      <c r="K133" s="117">
        <f>COUNTIF(N133:CM133,"&gt;"&amp;27)</f>
        <v>0</v>
      </c>
      <c r="L133" s="66"/>
      <c r="M133" s="76"/>
      <c r="N133" s="71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>
        <v>9</v>
      </c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85"/>
      <c r="BE133" s="85"/>
      <c r="BF133" s="85"/>
      <c r="BG133" s="85"/>
      <c r="BH133" s="85"/>
      <c r="BI133" s="85"/>
      <c r="BJ133" s="93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32">
        <f>SUM(N133:CM133)</f>
        <v>9</v>
      </c>
      <c r="CO133" s="14">
        <f>N133*$N$158+O133*$O$158+P133*$P$158+Q133*$Q$158+R133*$R$158+S133*$S$158+T133*$T$158+U133*$U$158+V133*$V$158+W133*$W$158+X133*$X$158+Y133*$Y$158+Z133*$Z$159+AA133*$AA$158+AB133*$AB$158+AC133*$AC$158+AD133*$AD$158+AE133*$AE$158+AF133*$AF$158+AG133*$AG$158+AH133*$AH$158+AI133*$AI$158+AJ133*$AJ$158+AK133*$AK$158+AL133*$AL$158+AM133*$AM$158+AN133*$AN$158+AO133*$AO$158+AP133*$AP$158+AQ133*$AQ$158+AR133*$AR$158+AS133*$AS$158+AT133*$AT$158+AU133*$AU$158+AV133*$AV$158+AW133*$AW$158+AX133*$AX$158+AY133*$AY$158+AZ133*$AZ$158+BA133*$BA$158+BB133*$BB$158+BC133*$BC$158+BD133*$BD$158+BE133*$BE$158+BF133*$BF$158+BG133*$BG$158+BH133*$BH$158+BI133*$BI$158+BJ133*$BJ$158+BK133*$BK$158+BL133*$BL$158+BM133*$BM$158+BN133*$BN$158+BO133*$BO$158+BP133*$BP$158+BQ133*$BQ$158+BR133*$BR$158+BS133*$BS$158+BT133*$BT$158+BU133*$BU$158+BV133*$BV$158+BW133*$BW$158+BX133*$BX$158+BY133*$BY$158+BZ133*$BZ$158+CA133*$CA$158+CB133*$CB$158+CC133*$CC$158+CD133*$CD$158+CE133*$CE$158+CF133*$CF$158+CG133*$CG$158+$CH$158*CH133+CI133*$CI$158+CJ133*$CJ$158+CK133*$CK$158+CL133*$CL$158+CM133*$CM$158</f>
        <v>1.0611166119964738E-2</v>
      </c>
      <c r="CP133" s="10">
        <f>O133+T133+X133+Z133+AE133+AG133+AK133+AM133+AQ133+AS133+AW133+AZ133+BC133+BE133+BI133+BK133+BO133+BQ133+BU133+BW133+CA133+CC133+CG133+CI133+CM133</f>
        <v>0</v>
      </c>
      <c r="CQ133" s="10">
        <f>S133+U133+AB133+AH133+AN133+AT133+AY133+BF133+BL133+BR133+BX133+CD133+CJ133</f>
        <v>0</v>
      </c>
      <c r="CR133" s="10">
        <f>Q133+W133+AC133+AI133+AO133+AU133+BG133+BS133+CE133</f>
        <v>0</v>
      </c>
      <c r="CS133" s="58">
        <f>N133+P133+R133+V133+Y133+AA133+AD133+AF133+AJ133+AL133+AP133+AR133+AV133+AX133+BB133+BD133+BH133+BJ133+BN133+BP133+BT133+BV133+BZ133+CF133+CL133</f>
        <v>9</v>
      </c>
      <c r="CT133" s="10">
        <f>BA133+BM133+BY133+CK133</f>
        <v>0</v>
      </c>
      <c r="CU133" s="10">
        <f>CB133+CH133</f>
        <v>0</v>
      </c>
      <c r="CW133" s="33">
        <f>COUNT(N133:CM133)</f>
        <v>1</v>
      </c>
      <c r="CX133" s="61">
        <v>1</v>
      </c>
      <c r="CY133" s="61">
        <v>0</v>
      </c>
      <c r="CZ133" s="63">
        <f>CN133/CW133</f>
        <v>9</v>
      </c>
    </row>
    <row r="134" spans="1:104" ht="23.25" thickBot="1" x14ac:dyDescent="0.5">
      <c r="A134" s="35">
        <f>RANK(CO134,$CO$4:$CO$153)</f>
        <v>131</v>
      </c>
      <c r="B134" s="8" t="s">
        <v>370</v>
      </c>
      <c r="C134" s="11"/>
      <c r="D134" s="24">
        <f>COUNTIF(N134:CM134,"="&amp;80)</f>
        <v>0</v>
      </c>
      <c r="E134" s="24">
        <v>0</v>
      </c>
      <c r="F134" s="24">
        <f>COUNTIF(BW134:CM134,"="&amp;80)</f>
        <v>0</v>
      </c>
      <c r="G134" s="27"/>
      <c r="H134" s="83">
        <f>COUNTIF(N134:CM134,"="&amp;70)</f>
        <v>0</v>
      </c>
      <c r="I134" s="83">
        <f>COUNTIF(N134:CM134,"&gt;"&amp;59)</f>
        <v>0</v>
      </c>
      <c r="J134" s="84">
        <f>COUNTIF(N134:CM134,"&gt;"&amp;49)</f>
        <v>0</v>
      </c>
      <c r="K134" s="117">
        <f>COUNTIF(N134:CM134,"&gt;"&amp;27)</f>
        <v>0</v>
      </c>
      <c r="L134" s="66"/>
      <c r="M134" s="76"/>
      <c r="N134" s="71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>
        <v>11</v>
      </c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85"/>
      <c r="BE134" s="85"/>
      <c r="BF134" s="85"/>
      <c r="BG134" s="85"/>
      <c r="BH134" s="85"/>
      <c r="BI134" s="85"/>
      <c r="BJ134" s="93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32">
        <f>SUM(N134:CM134)</f>
        <v>11</v>
      </c>
      <c r="CO134" s="14">
        <f>N134*$N$158+O134*$O$158+P134*$P$158+Q134*$Q$158+R134*$R$158+S134*$S$158+T134*$T$158+U134*$U$158+V134*$V$158+W134*$W$158+X134*$X$158+Y134*$Y$158+Z134*$Z$159+AA134*$AA$158+AB134*$AB$158+AC134*$AC$158+AD134*$AD$158+AE134*$AE$158+AF134*$AF$158+AG134*$AG$158+AH134*$AH$158+AI134*$AI$158+AJ134*$AJ$158+AK134*$AK$158+AL134*$AL$158+AM134*$AM$158+AN134*$AN$158+AO134*$AO$158+AP134*$AP$158+AQ134*$AQ$158+AR134*$AR$158+AS134*$AS$158+AT134*$AT$158+AU134*$AU$158+AV134*$AV$158+AW134*$AW$158+AX134*$AX$158+AY134*$AY$158+AZ134*$AZ$158+BA134*$BA$158+BB134*$BB$158+BC134*$BC$158+BD134*$BD$158+BE134*$BE$158+BF134*$BF$158+BG134*$BG$158+BH134*$BH$158+BI134*$BI$158+BJ134*$BJ$158+BK134*$BK$158+BL134*$BL$158+BM134*$BM$158+BN134*$BN$158+BO134*$BO$158+BP134*$BP$158+BQ134*$BQ$158+BR134*$BR$158+BS134*$BS$158+BT134*$BT$158+BU134*$BU$158+BV134*$BV$158+BW134*$BW$158+BX134*$BX$158+BY134*$BY$158+BZ134*$BZ$158+CA134*$CA$158+CB134*$CB$158+CC134*$CC$158+CD134*$CD$158+CE134*$CE$158+CF134*$CF$158+CG134*$CG$158+$CH$158*CH134+CI134*$CI$158+CJ134*$CJ$158+CK134*$CK$158+CL134*$CL$158+CM134*$CM$158</f>
        <v>1.0505054458765092E-2</v>
      </c>
      <c r="CP134" s="10">
        <f>O134+T134+X134+Z134+AE134+AG134+AK134+AM134+AQ134+AS134+AW134+AZ134+BC134+BE134+BI134+BK134+BO134+BQ134+BU134+BW134+CA134+CC134+CG134+CI134+CM134</f>
        <v>0</v>
      </c>
      <c r="CQ134" s="10">
        <f>S134+U134+AB134+AH134+AN134+AT134+AY134+BF134+BL134+BR134+BX134+CD134+CJ134</f>
        <v>0</v>
      </c>
      <c r="CR134" s="10">
        <f>Q134+W134+AC134+AI134+AO134+AU134+BG134+BS134+CE134</f>
        <v>0</v>
      </c>
      <c r="CS134" s="58">
        <f>N134+P134+R134+V134+Y134+AA134+AD134+AF134+AJ134+AL134+AP134+AR134+AV134+AX134+BB134+BD134+BH134+BJ134+BN134+BP134+BT134+BV134+BZ134+CF134+CL134</f>
        <v>11</v>
      </c>
      <c r="CT134" s="10">
        <f>BA134+BM134+BY134+CK134</f>
        <v>0</v>
      </c>
      <c r="CU134" s="10">
        <f>CB134+CH134</f>
        <v>0</v>
      </c>
      <c r="CW134" s="33">
        <f>COUNT(N134:CM134)</f>
        <v>1</v>
      </c>
      <c r="CX134" s="61">
        <v>1</v>
      </c>
      <c r="CY134" s="61">
        <v>0</v>
      </c>
      <c r="CZ134" s="63">
        <f>CN134/CW134</f>
        <v>11</v>
      </c>
    </row>
    <row r="135" spans="1:104" ht="23.25" thickBot="1" x14ac:dyDescent="0.5">
      <c r="A135" s="35">
        <f>RANK(CO135,$CO$4:$CO$153)</f>
        <v>132</v>
      </c>
      <c r="B135" s="8" t="s">
        <v>371</v>
      </c>
      <c r="C135" s="11"/>
      <c r="D135" s="24">
        <f>COUNTIF(N135:CM135,"="&amp;80)</f>
        <v>0</v>
      </c>
      <c r="E135" s="24">
        <v>0</v>
      </c>
      <c r="F135" s="24">
        <f>COUNTIF(BW135:CM135,"="&amp;80)</f>
        <v>0</v>
      </c>
      <c r="G135" s="27"/>
      <c r="H135" s="83">
        <f>COUNTIF(N135:CM135,"="&amp;70)</f>
        <v>0</v>
      </c>
      <c r="I135" s="83">
        <f>COUNTIF(N135:CM135,"&gt;"&amp;59)</f>
        <v>0</v>
      </c>
      <c r="J135" s="84">
        <f>COUNTIF(N135:CM135,"&gt;"&amp;49)</f>
        <v>0</v>
      </c>
      <c r="K135" s="117">
        <f>COUNTIF(N135:CM135,"&gt;"&amp;27)</f>
        <v>0</v>
      </c>
      <c r="L135" s="66"/>
      <c r="M135" s="76"/>
      <c r="N135" s="71"/>
      <c r="O135" s="71"/>
      <c r="P135" s="71"/>
      <c r="Q135" s="71"/>
      <c r="R135" s="71"/>
      <c r="S135" s="40"/>
      <c r="T135" s="40">
        <v>15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85"/>
      <c r="BE135" s="85"/>
      <c r="BF135" s="85"/>
      <c r="BG135" s="85"/>
      <c r="BH135" s="85"/>
      <c r="BI135" s="85"/>
      <c r="BJ135" s="93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32">
        <f>SUM(N135:CM135)</f>
        <v>15</v>
      </c>
      <c r="CO135" s="14">
        <f>N135*$N$158+O135*$O$158+P135*$P$158+Q135*$Q$158+R135*$R$158+S135*$S$158+T135*$T$158+U135*$U$158+V135*$V$158+W135*$W$158+X135*$X$158+Y135*$Y$158+Z135*$Z$159+AA135*$AA$158+AB135*$AB$158+AC135*$AC$158+AD135*$AD$158+AE135*$AE$158+AF135*$AF$158+AG135*$AG$158+AH135*$AH$158+AI135*$AI$158+AJ135*$AJ$158+AK135*$AK$158+AL135*$AL$158+AM135*$AM$158+AN135*$AN$158+AO135*$AO$158+AP135*$AP$158+AQ135*$AQ$158+AR135*$AR$158+AS135*$AS$158+AT135*$AT$158+AU135*$AU$158+AV135*$AV$158+AW135*$AW$158+AX135*$AX$158+AY135*$AY$158+AZ135*$AZ$158+BA135*$BA$158+BB135*$BB$158+BC135*$BC$158+BD135*$BD$158+BE135*$BE$158+BF135*$BF$158+BG135*$BG$158+BH135*$BH$158+BI135*$BI$158+BJ135*$BJ$158+BK135*$BK$158+BL135*$BL$158+BM135*$BM$158+BN135*$BN$158+BO135*$BO$158+BP135*$BP$158+BQ135*$BQ$158+BR135*$BR$158+BS135*$BS$158+BT135*$BT$158+BU135*$BU$158+BV135*$BV$158+BW135*$BW$158+BX135*$BX$158+BY135*$BY$158+BZ135*$BZ$158+CA135*$CA$158+CB135*$CB$158+CC135*$CC$158+CD135*$CD$158+CE135*$CE$158+CF135*$CF$158+CG135*$CG$158+$CH$158*CH135+CI135*$CI$158+CJ135*$CJ$158+CK135*$CK$158+CL135*$CL$158+CM135*$CM$158</f>
        <v>8.4588131009402726E-3</v>
      </c>
      <c r="CP135" s="10">
        <f>O135+T135+X135+Z135+AE135+AG135+AK135+AM135+AQ135+AS135+AW135+AZ135+BC135+BE135+BI135+BK135+BO135+BQ135+BU135+BW135+CA135+CC135+CG135+CI135+CM135</f>
        <v>15</v>
      </c>
      <c r="CQ135" s="10">
        <f>S135+U135+AB135+AH135+AN135+AT135+AY135+BF135+BL135+BR135+BX135+CD135+CJ135</f>
        <v>0</v>
      </c>
      <c r="CR135" s="10">
        <f>Q135+W135+AC135+AI135+AO135+AU135+BG135+BS135+CE135</f>
        <v>0</v>
      </c>
      <c r="CS135" s="58">
        <f>N135+P135+R135+V135+Y135+AA135+AD135+AF135+AJ135+AL135+AP135+AR135+AV135+AX135+BB135+BD135+BH135+BJ135+BN135+BP135+BT135+BV135+BZ135+CF135+CL135</f>
        <v>0</v>
      </c>
      <c r="CT135" s="10">
        <f>BA135+BM135+BY135+CK135</f>
        <v>0</v>
      </c>
      <c r="CU135" s="10">
        <f>CB135+CH135</f>
        <v>0</v>
      </c>
      <c r="CW135" s="33">
        <f>COUNT(N135:CM135)</f>
        <v>1</v>
      </c>
      <c r="CX135" s="61">
        <v>1</v>
      </c>
      <c r="CY135" s="61">
        <v>0</v>
      </c>
      <c r="CZ135" s="63">
        <f>CN135/CW135</f>
        <v>15</v>
      </c>
    </row>
    <row r="136" spans="1:104" ht="23.25" thickBot="1" x14ac:dyDescent="0.5">
      <c r="A136" s="35">
        <f>RANK(CO136,$CO$4:$CO$153)</f>
        <v>133</v>
      </c>
      <c r="B136" s="8" t="s">
        <v>372</v>
      </c>
      <c r="C136" s="11"/>
      <c r="D136" s="24">
        <f>COUNTIF(N136:CM136,"="&amp;80)</f>
        <v>0</v>
      </c>
      <c r="E136" s="24">
        <v>0</v>
      </c>
      <c r="F136" s="24">
        <f>COUNTIF(BW136:CM136,"="&amp;80)</f>
        <v>0</v>
      </c>
      <c r="G136" s="27"/>
      <c r="H136" s="83">
        <f>COUNTIF(N136:CM136,"="&amp;70)</f>
        <v>0</v>
      </c>
      <c r="I136" s="83">
        <f>COUNTIF(N136:CM136,"&gt;"&amp;59)</f>
        <v>0</v>
      </c>
      <c r="J136" s="84">
        <f>COUNTIF(N136:CM136,"&gt;"&amp;49)</f>
        <v>0</v>
      </c>
      <c r="K136" s="117">
        <f>COUNTIF(N136:CM136,"&gt;"&amp;27)</f>
        <v>0</v>
      </c>
      <c r="L136" s="66"/>
      <c r="M136" s="76"/>
      <c r="N136" s="71"/>
      <c r="O136" s="71"/>
      <c r="P136" s="71"/>
      <c r="Q136" s="71"/>
      <c r="R136" s="71">
        <v>18</v>
      </c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85"/>
      <c r="BE136" s="85"/>
      <c r="BF136" s="85"/>
      <c r="BG136" s="85"/>
      <c r="BH136" s="85"/>
      <c r="BI136" s="85"/>
      <c r="BJ136" s="100"/>
      <c r="BK136" s="96"/>
      <c r="BL136" s="96"/>
      <c r="BM136" s="96"/>
      <c r="BN136" s="96"/>
      <c r="BO136" s="96"/>
      <c r="BP136" s="96"/>
      <c r="BQ136" s="96"/>
      <c r="BR136" s="96"/>
      <c r="BS136" s="96"/>
      <c r="BT136" s="96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32">
        <f>SUM(N136:CM136)</f>
        <v>18</v>
      </c>
      <c r="CO136" s="14">
        <f>N136*$N$158+O136*$O$158+P136*$P$158+Q136*$Q$158+R136*$R$158+S136*$S$158+T136*$T$158+U136*$U$158+V136*$V$158+W136*$W$158+X136*$X$158+Y136*$Y$158+Z136*$Z$159+AA136*$AA$158+AB136*$AB$158+AC136*$AC$158+AD136*$AD$158+AE136*$AE$158+AF136*$AF$158+AG136*$AG$158+AH136*$AH$158+AI136*$AI$158+AJ136*$AJ$158+AK136*$AK$158+AL136*$AL$158+AM136*$AM$158+AN136*$AN$158+AO136*$AO$158+AP136*$AP$158+AQ136*$AQ$158+AR136*$AR$158+AS136*$AS$158+AT136*$AT$158+AU136*$AU$158+AV136*$AV$158+AW136*$AW$158+AX136*$AX$158+AY136*$AY$158+AZ136*$AZ$158+BA136*$BA$158+BB136*$BB$158+BC136*$BC$158+BD136*$BD$158+BE136*$BE$158+BF136*$BF$158+BG136*$BG$158+BH136*$BH$158+BI136*$BI$158+BJ136*$BJ$158+BK136*$BK$158+BL136*$BL$158+BM136*$BM$158+BN136*$BN$158+BO136*$BO$158+BP136*$BP$158+BQ136*$BQ$158+BR136*$BR$158+BS136*$BS$158+BT136*$BT$158+BU136*$BU$158+BV136*$BV$158+BW136*$BW$158+BX136*$BX$158+BY136*$BY$158+BZ136*$BZ$158+CA136*$CA$158+CB136*$CB$158+CC136*$CC$158+CD136*$CD$158+CE136*$CE$158+CF136*$CF$158+CG136*$CG$158+$CH$158*CH136+CI136*$CI$158+CJ136*$CJ$158+CK136*$CK$158+CL136*$CL$158+CM136*$CM$158</f>
        <v>8.2219663341139455E-3</v>
      </c>
      <c r="CP136" s="10">
        <f>O136+T136+X136+Z136+AE136+AG136+AK136+AM136+AQ136+AS136+AW136+AZ136+BC136+BE136+BI136+BK136+BO136+BQ136+BU136+BW136+CA136+CC136+CG136+CI136+CM136</f>
        <v>0</v>
      </c>
      <c r="CQ136" s="10">
        <f>S136+U136+AB136+AH136+AN136+AT136+AY136+BF136+BL136+BR136+BX136+CD136+CJ136</f>
        <v>0</v>
      </c>
      <c r="CR136" s="10">
        <f>Q136+W136+AC136+AI136+AO136+AU136+BG136+BS136+CE136</f>
        <v>0</v>
      </c>
      <c r="CS136" s="58">
        <f>N136+P136+R136+V136+Y136+AA136+AD136+AF136+AJ136+AL136+AP136+AR136+AV136+AX136+BB136+BD136+BH136+BJ136+BN136+BP136+BT136+BV136+BZ136+CF136+CL136</f>
        <v>18</v>
      </c>
      <c r="CT136" s="10">
        <f>BA136+BM136+BY136+CK136</f>
        <v>0</v>
      </c>
      <c r="CU136" s="10">
        <f>CB136+CH136</f>
        <v>0</v>
      </c>
      <c r="CW136" s="33">
        <f>COUNT(N136:CM136)</f>
        <v>1</v>
      </c>
      <c r="CX136" s="61">
        <v>1</v>
      </c>
      <c r="CY136" s="61">
        <v>0</v>
      </c>
      <c r="CZ136" s="63">
        <f>CN136/CW136</f>
        <v>18</v>
      </c>
    </row>
    <row r="137" spans="1:104" ht="23.25" thickBot="1" x14ac:dyDescent="0.5">
      <c r="A137" s="35">
        <f>RANK(CO137,$CO$4:$CO$153)</f>
        <v>134</v>
      </c>
      <c r="B137" s="8" t="s">
        <v>373</v>
      </c>
      <c r="C137" s="11"/>
      <c r="D137" s="24">
        <f>COUNTIF(N137:CM137,"="&amp;80)</f>
        <v>0</v>
      </c>
      <c r="E137" s="24">
        <v>0</v>
      </c>
      <c r="F137" s="24">
        <f>COUNTIF(BW137:CM137,"="&amp;80)</f>
        <v>0</v>
      </c>
      <c r="G137" s="27"/>
      <c r="H137" s="83">
        <f>COUNTIF(N137:CM137,"="&amp;70)</f>
        <v>0</v>
      </c>
      <c r="I137" s="83">
        <f>COUNTIF(N137:CM137,"&gt;"&amp;59)</f>
        <v>0</v>
      </c>
      <c r="J137" s="84">
        <f>COUNTIF(N137:CM137,"&gt;"&amp;49)</f>
        <v>0</v>
      </c>
      <c r="K137" s="117">
        <f>COUNTIF(N137:CM137,"&gt;"&amp;27)</f>
        <v>0</v>
      </c>
      <c r="L137" s="66"/>
      <c r="M137" s="76"/>
      <c r="N137" s="71"/>
      <c r="O137" s="71"/>
      <c r="P137" s="71"/>
      <c r="Q137" s="71"/>
      <c r="R137" s="71"/>
      <c r="S137" s="40">
        <v>16</v>
      </c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85"/>
      <c r="BE137" s="85"/>
      <c r="BF137" s="85"/>
      <c r="BG137" s="85"/>
      <c r="BH137" s="85"/>
      <c r="BI137" s="85"/>
      <c r="BJ137" s="93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32">
        <f>SUM(N137:CM137)</f>
        <v>16</v>
      </c>
      <c r="CO137" s="14">
        <f>N137*$N$158+O137*$O$158+P137*$P$158+Q137*$Q$158+R137*$R$158+S137*$S$158+T137*$T$158+U137*$U$158+V137*$V$158+W137*$W$158+X137*$X$158+Y137*$Y$158+Z137*$Z$159+AA137*$AA$158+AB137*$AB$158+AC137*$AC$158+AD137*$AD$158+AE137*$AE$158+AF137*$AF$158+AG137*$AG$158+AH137*$AH$158+AI137*$AI$158+AJ137*$AJ$158+AK137*$AK$158+AL137*$AL$158+AM137*$AM$158+AN137*$AN$158+AO137*$AO$158+AP137*$AP$158+AQ137*$AQ$158+AR137*$AR$158+AS137*$AS$158+AT137*$AT$158+AU137*$AU$158+AV137*$AV$158+AW137*$AW$158+AX137*$AX$158+AY137*$AY$158+AZ137*$AZ$158+BA137*$BA$158+BB137*$BB$158+BC137*$BC$158+BD137*$BD$158+BE137*$BE$158+BF137*$BF$158+BG137*$BG$158+BH137*$BH$158+BI137*$BI$158+BJ137*$BJ$158+BK137*$BK$158+BL137*$BL$158+BM137*$BM$158+BN137*$BN$158+BO137*$BO$158+BP137*$BP$158+BQ137*$BQ$158+BR137*$BR$158+BS137*$BS$158+BT137*$BT$158+BU137*$BU$158+BV137*$BV$158+BW137*$BW$158+BX137*$BX$158+BY137*$BY$158+BZ137*$BZ$158+CA137*$CA$158+CB137*$CB$158+CC137*$CC$158+CD137*$CD$158+CE137*$CE$158+CF137*$CF$158+CG137*$CG$158+$CH$158*CH137+CI137*$CI$158+CJ137*$CJ$158+CK137*$CK$158+CL137*$CL$158+CM137*$CM$158</f>
        <v>8.1204605769026623E-3</v>
      </c>
      <c r="CP137" s="10">
        <f>O137+T137+X137+Z137+AE137+AG137+AK137+AM137+AQ137+AS137+AW137+AZ137+BC137+BE137+BI137+BK137+BO137+BQ137+BU137+BW137+CA137+CC137+CG137+CI137+CM137</f>
        <v>0</v>
      </c>
      <c r="CQ137" s="10">
        <f>S137+U137+AB137+AH137+AN137+AT137+AY137+BF137+BL137+BR137+BX137+CD137+CJ137</f>
        <v>16</v>
      </c>
      <c r="CR137" s="10">
        <f>Q137+W137+AC137+AI137+AO137+AU137+BG137+BS137+CE137</f>
        <v>0</v>
      </c>
      <c r="CS137" s="58">
        <f>N137+P137+R137+V137+Y137+AA137+AD137+AF137+AJ137+AL137+AP137+AR137+AV137+AX137+BB137+BD137+BH137+BJ137+BN137+BP137+BT137+BV137+BZ137+CF137+CL137</f>
        <v>0</v>
      </c>
      <c r="CT137" s="10">
        <f>BA137+BM137+BY137+CK137</f>
        <v>0</v>
      </c>
      <c r="CU137" s="10">
        <f>CB137+CH137</f>
        <v>0</v>
      </c>
      <c r="CW137" s="33">
        <f>COUNT(N137:CM137)</f>
        <v>1</v>
      </c>
      <c r="CX137" s="61">
        <v>1</v>
      </c>
      <c r="CY137" s="61">
        <v>0</v>
      </c>
      <c r="CZ137" s="63">
        <f>CN137/CW137</f>
        <v>16</v>
      </c>
    </row>
    <row r="138" spans="1:104" ht="23.25" thickBot="1" x14ac:dyDescent="0.5">
      <c r="A138" s="35">
        <f>RANK(CO138,$CO$4:$CO$153)</f>
        <v>135</v>
      </c>
      <c r="B138" s="8" t="s">
        <v>374</v>
      </c>
      <c r="C138" s="11"/>
      <c r="D138" s="24">
        <f>COUNTIF(N138:CM138,"="&amp;80)</f>
        <v>0</v>
      </c>
      <c r="E138" s="24">
        <v>0</v>
      </c>
      <c r="F138" s="24">
        <f>COUNTIF(BW138:CM138,"="&amp;80)</f>
        <v>0</v>
      </c>
      <c r="G138" s="27"/>
      <c r="H138" s="83">
        <f>COUNTIF(N138:CM138,"="&amp;70)</f>
        <v>0</v>
      </c>
      <c r="I138" s="83">
        <f>COUNTIF(N138:CM138,"&gt;"&amp;59)</f>
        <v>0</v>
      </c>
      <c r="J138" s="84">
        <f>COUNTIF(N138:CM138,"&gt;"&amp;49)</f>
        <v>0</v>
      </c>
      <c r="K138" s="117">
        <f>COUNTIF(N138:CM138,"&gt;"&amp;27)</f>
        <v>0</v>
      </c>
      <c r="L138" s="66"/>
      <c r="M138" s="76"/>
      <c r="N138" s="71"/>
      <c r="O138" s="71"/>
      <c r="P138" s="71"/>
      <c r="Q138" s="71"/>
      <c r="R138" s="71"/>
      <c r="S138" s="40">
        <v>13</v>
      </c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85"/>
      <c r="BE138" s="85"/>
      <c r="BF138" s="85"/>
      <c r="BG138" s="85"/>
      <c r="BH138" s="85"/>
      <c r="BI138" s="85"/>
      <c r="BJ138" s="93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32">
        <f>SUM(N138:CM138)</f>
        <v>13</v>
      </c>
      <c r="CO138" s="14">
        <f>N138*$N$158+O138*$O$158+P138*$P$158+Q138*$Q$158+R138*$R$158+S138*$S$158+T138*$T$158+U138*$U$158+V138*$V$158+W138*$W$158+X138*$X$158+Y138*$Y$158+Z138*$Z$159+AA138*$AA$158+AB138*$AB$158+AC138*$AC$158+AD138*$AD$158+AE138*$AE$158+AF138*$AF$158+AG138*$AG$158+AH138*$AH$158+AI138*$AI$158+AJ138*$AJ$158+AK138*$AK$158+AL138*$AL$158+AM138*$AM$158+AN138*$AN$158+AO138*$AO$158+AP138*$AP$158+AQ138*$AQ$158+AR138*$AR$158+AS138*$AS$158+AT138*$AT$158+AU138*$AU$158+AV138*$AV$158+AW138*$AW$158+AX138*$AX$158+AY138*$AY$158+AZ138*$AZ$158+BA138*$BA$158+BB138*$BB$158+BC138*$BC$158+BD138*$BD$158+BE138*$BE$158+BF138*$BF$158+BG138*$BG$158+BH138*$BH$158+BI138*$BI$158+BJ138*$BJ$158+BK138*$BK$158+BL138*$BL$158+BM138*$BM$158+BN138*$BN$158+BO138*$BO$158+BP138*$BP$158+BQ138*$BQ$158+BR138*$BR$158+BS138*$BS$158+BT138*$BT$158+BU138*$BU$158+BV138*$BV$158+BW138*$BW$158+BX138*$BX$158+BY138*$BY$158+BZ138*$BZ$158+CA138*$CA$158+CB138*$CB$158+CC138*$CC$158+CD138*$CD$158+CE138*$CE$158+CF138*$CF$158+CG138*$CG$158+$CH$158*CH138+CI138*$CI$158+CJ138*$CJ$158+CK138*$CK$158+CL138*$CL$158+CM138*$CM$158</f>
        <v>6.5978742187334134E-3</v>
      </c>
      <c r="CP138" s="10">
        <f>O138+T138+X138+Z138+AE138+AG138+AK138+AM138+AQ138+AS138+AW138+AZ138+BC138+BE138+BI138+BK138+BO138+BQ138+BU138+BW138+CA138+CC138+CG138+CI138+CM138</f>
        <v>0</v>
      </c>
      <c r="CQ138" s="10">
        <f>S138+U138+AB138+AH138+AN138+AT138+AY138+BF138+BL138+BR138+BX138+CD138+CJ138</f>
        <v>13</v>
      </c>
      <c r="CR138" s="10">
        <f>Q138+W138+AC138+AI138+AO138+AU138+BG138+BS138+CE138</f>
        <v>0</v>
      </c>
      <c r="CS138" s="58">
        <f>N138+P138+R138+V138+Y138+AA138+AD138+AF138+AJ138+AL138+AP138+AR138+AV138+AX138+BB138+BD138+BH138+BJ138+BN138+BP138+BT138+BV138+BZ138+CF138+CL138</f>
        <v>0</v>
      </c>
      <c r="CT138" s="10">
        <f>BA138+BM138+BY138+CK138</f>
        <v>0</v>
      </c>
      <c r="CU138" s="10">
        <f>CB138+CH138</f>
        <v>0</v>
      </c>
      <c r="CW138" s="33">
        <f>COUNT(N138:CM138)</f>
        <v>1</v>
      </c>
      <c r="CX138" s="61">
        <v>1</v>
      </c>
      <c r="CY138" s="61">
        <v>0</v>
      </c>
      <c r="CZ138" s="63">
        <f>CN138/CW138</f>
        <v>13</v>
      </c>
    </row>
    <row r="139" spans="1:104" ht="23.25" thickBot="1" x14ac:dyDescent="0.5">
      <c r="A139" s="35">
        <f>RANK(CO139,$CO$4:$CO$153)</f>
        <v>136</v>
      </c>
      <c r="B139" s="8" t="s">
        <v>375</v>
      </c>
      <c r="C139" s="11"/>
      <c r="D139" s="24">
        <f>COUNTIF(N139:CM139,"="&amp;80)</f>
        <v>0</v>
      </c>
      <c r="E139" s="24">
        <v>0</v>
      </c>
      <c r="F139" s="24">
        <f>COUNTIF(BW139:CM139,"="&amp;80)</f>
        <v>0</v>
      </c>
      <c r="G139" s="27"/>
      <c r="H139" s="83">
        <f>COUNTIF(N139:CM139,"="&amp;70)</f>
        <v>0</v>
      </c>
      <c r="I139" s="83">
        <f>COUNTIF(N139:CM139,"&gt;"&amp;59)</f>
        <v>0</v>
      </c>
      <c r="J139" s="84">
        <f>COUNTIF(N139:CM139,"&gt;"&amp;49)</f>
        <v>0</v>
      </c>
      <c r="K139" s="117">
        <f>COUNTIF(N139:CM139,"&gt;"&amp;27)</f>
        <v>0</v>
      </c>
      <c r="L139" s="66"/>
      <c r="M139" s="76"/>
      <c r="N139" s="71">
        <v>22</v>
      </c>
      <c r="O139" s="71"/>
      <c r="P139" s="71"/>
      <c r="Q139" s="71"/>
      <c r="R139" s="71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32">
        <f>SUM(N139:CM139)</f>
        <v>22</v>
      </c>
      <c r="CO139" s="14">
        <f>N139*$N$158+O139*$O$158+P139*$P$158+Q139*$Q$158+R139*$R$158+S139*$S$158+T139*$T$158+U139*$U$158+V139*$V$158+W139*$W$158+X139*$X$158+Y139*$Y$158+Z139*$Z$159+AA139*$AA$158+AB139*$AB$158+AC139*$AC$158+AD139*$AD$158+AE139*$AE$158+AF139*$AF$158+AG139*$AG$158+AH139*$AH$158+AI139*$AI$158+AJ139*$AJ$158+AK139*$AK$158+AL139*$AL$158+AM139*$AM$158+AN139*$AN$158+AO139*$AO$158+AP139*$AP$158+AQ139*$AQ$158+AR139*$AR$158+AS139*$AS$158+AT139*$AT$158+AU139*$AU$158+AV139*$AV$158+AW139*$AW$158+AX139*$AX$158+AY139*$AY$158+AZ139*$AZ$158+BA139*$BA$158+BB139*$BB$158+BC139*$BC$158+BD139*$BD$158+BE139*$BE$158+BF139*$BF$158+BG139*$BG$158+BH139*$BH$158+BI139*$BI$158+BJ139*$BJ$158+BK139*$BK$158+BL139*$BL$158+BM139*$BM$158+BN139*$BN$158+BO139*$BO$158+BP139*$BP$158+BQ139*$BQ$158+BR139*$BR$158+BS139*$BS$158+BT139*$BT$158+BU139*$BU$158+BV139*$BV$158+BW139*$BW$158+BX139*$BX$158+BY139*$BY$158+BZ139*$BZ$158+CA139*$CA$158+CB139*$CB$158+CC139*$CC$158+CD139*$CD$158+CE139*$CE$158+CF139*$CF$158+CG139*$CG$158+$CH$158*CH139+CI139*$CI$158+CJ139*$CJ$158+CK139*$CK$158+CL139*$CL$158+CM139*$CM$158</f>
        <v>6.5931948033259745E-3</v>
      </c>
      <c r="CP139" s="10">
        <f>O139+T139+X139+Z139+AE139+AG139+AK139+AM139+AQ139+AS139+AW139+AZ139+BC139+BE139+BI139+BK139+BO139+BQ139+BU139+BW139+CA139+CC139+CG139+CI139+CM139</f>
        <v>0</v>
      </c>
      <c r="CQ139" s="10">
        <f>S139+U139+AB139+AH139+AN139+AT139+AY139+BF139+BL139+BR139+BX139+CD139+CJ139</f>
        <v>0</v>
      </c>
      <c r="CR139" s="10">
        <f>Q139+W139+AC139+AI139+AO139+AU139+BG139+BS139+CE139</f>
        <v>0</v>
      </c>
      <c r="CS139" s="58">
        <f>N139+P139+R139+V139+Y139+AA139+AD139+AF139+AJ139+AL139+AP139+AR139+AV139+AX139+BB139+BD139+BH139+BJ139+BN139+BP139+BT139+BV139+BZ139+CF139+CL139</f>
        <v>22</v>
      </c>
      <c r="CT139" s="10">
        <f>BA139+BM139+BY139+CK139</f>
        <v>0</v>
      </c>
      <c r="CU139" s="10">
        <f>CB139+CH139</f>
        <v>0</v>
      </c>
      <c r="CW139" s="33">
        <f>COUNT(N139:CM139)</f>
        <v>1</v>
      </c>
      <c r="CX139" s="61">
        <v>1</v>
      </c>
      <c r="CY139" s="61">
        <v>0</v>
      </c>
      <c r="CZ139" s="63">
        <f>CN139/CW139</f>
        <v>22</v>
      </c>
    </row>
    <row r="140" spans="1:104" ht="23.25" thickBot="1" x14ac:dyDescent="0.5">
      <c r="A140" s="35">
        <f>RANK(CO140,$CO$4:$CO$153)</f>
        <v>137</v>
      </c>
      <c r="B140" s="8" t="s">
        <v>376</v>
      </c>
      <c r="C140" s="11"/>
      <c r="D140" s="24">
        <f>COUNTIF(N140:CM140,"="&amp;80)</f>
        <v>0</v>
      </c>
      <c r="E140" s="24">
        <v>0</v>
      </c>
      <c r="F140" s="24">
        <f>COUNTIF(BW140:CM140,"="&amp;80)</f>
        <v>0</v>
      </c>
      <c r="G140" s="27"/>
      <c r="H140" s="83">
        <f>COUNTIF(N140:CM140,"="&amp;70)</f>
        <v>0</v>
      </c>
      <c r="I140" s="83">
        <f>COUNTIF(N140:CM140,"&gt;"&amp;59)</f>
        <v>0</v>
      </c>
      <c r="J140" s="84">
        <f>COUNTIF(N140:CM140,"&gt;"&amp;49)</f>
        <v>0</v>
      </c>
      <c r="K140" s="117">
        <f>COUNTIF(N140:CM140,"&gt;"&amp;27)</f>
        <v>0</v>
      </c>
      <c r="L140" s="66">
        <v>1</v>
      </c>
      <c r="M140" s="76"/>
      <c r="N140" s="71"/>
      <c r="O140" s="71"/>
      <c r="P140" s="71"/>
      <c r="Q140" s="71">
        <v>15</v>
      </c>
      <c r="R140" s="71"/>
      <c r="S140" s="53">
        <v>0</v>
      </c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32">
        <f>SUM(N140:CM140)</f>
        <v>15</v>
      </c>
      <c r="CO140" s="14">
        <f>N140*$N$158+O140*$O$158+P140*$P$158+Q140*$Q$158+R140*$R$158+S140*$S$158+T140*$T$158+U140*$U$158+V140*$V$158+W140*$W$158+X140*$X$158+Y140*$Y$158+Z140*$Z$159+AA140*$AA$158+AB140*$AB$158+AC140*$AC$158+AD140*$AD$158+AE140*$AE$158+AF140*$AF$158+AG140*$AG$158+AH140*$AH$158+AI140*$AI$158+AJ140*$AJ$158+AK140*$AK$158+AL140*$AL$158+AM140*$AM$158+AN140*$AN$158+AO140*$AO$158+AP140*$AP$158+AQ140*$AQ$158+AR140*$AR$158+AS140*$AS$158+AT140*$AT$158+AU140*$AU$158+AV140*$AV$158+AW140*$AW$158+AX140*$AX$158+AY140*$AY$158+AZ140*$AZ$158+BA140*$BA$158+BB140*$BB$158+BC140*$BC$158+BD140*$BD$158+BE140*$BE$158+BF140*$BF$158+BG140*$BG$158+BH140*$BH$158+BI140*$BI$158+BJ140*$BJ$158+BK140*$BK$158+BL140*$BL$158+BM140*$BM$158+BN140*$BN$158+BO140*$BO$158+BP140*$BP$158+BQ140*$BQ$158+BR140*$BR$158+BS140*$BS$158+BT140*$BT$158+BU140*$BU$158+BV140*$BV$158+BW140*$BW$158+BX140*$BX$158+BY140*$BY$158+BZ140*$BZ$158+CA140*$CA$158+CB140*$CB$158+CC140*$CC$158+CD140*$CD$158+CE140*$CE$158+CF140*$CF$158+CG140*$CG$158+$CH$158*CH140+CI140*$CI$158+CJ140*$CJ$158+CK140*$CK$158+CL140*$CL$158+CM140*$CM$158</f>
        <v>6.1664747505854592E-3</v>
      </c>
      <c r="CP140" s="10">
        <f>O140+T140+X140+Z140+AE140+AG140+AK140+AM140+AQ140+AS140+AW140+AZ140+BC140+BE140+BI140+BK140+BO140+BQ140+BU140+BW140+CA140+CC140+CG140+CI140+CM140</f>
        <v>0</v>
      </c>
      <c r="CQ140" s="10">
        <f>S140+U140+AB140+AH140+AN140+AT140+AY140+BF140+BL140+BR140+BX140+CD140+CJ140</f>
        <v>0</v>
      </c>
      <c r="CR140" s="10">
        <f>Q140+W140+AC140+AI140+AO140+AU140+BG140+BS140+CE140</f>
        <v>15</v>
      </c>
      <c r="CS140" s="58">
        <f>N140+P140+R140+V140+Y140+AA140+AD140+AF140+AJ140+AL140+AP140+AR140+AV140+AX140+BB140+BD140+BH140+BJ140+BN140+BP140+BT140+BV140+BZ140+CF140+CL140</f>
        <v>0</v>
      </c>
      <c r="CT140" s="10">
        <f>BA140+BM140+BY140+CK140</f>
        <v>0</v>
      </c>
      <c r="CU140" s="10">
        <f>CB140+CH140</f>
        <v>0</v>
      </c>
      <c r="CW140" s="33">
        <f>COUNT(N140:CM140)</f>
        <v>2</v>
      </c>
      <c r="CX140" s="61">
        <v>1</v>
      </c>
      <c r="CY140" s="61">
        <v>0</v>
      </c>
      <c r="CZ140" s="63">
        <f>CN140/CW140</f>
        <v>7.5</v>
      </c>
    </row>
    <row r="141" spans="1:104" ht="23.25" thickBot="1" x14ac:dyDescent="0.5">
      <c r="A141" s="35">
        <f>RANK(CO141,$CO$4:$CO$153)</f>
        <v>138</v>
      </c>
      <c r="B141" s="8" t="s">
        <v>377</v>
      </c>
      <c r="C141" s="11"/>
      <c r="D141" s="24">
        <f>COUNTIF(N141:CM141,"="&amp;80)</f>
        <v>0</v>
      </c>
      <c r="E141" s="24">
        <v>0</v>
      </c>
      <c r="F141" s="24">
        <f>COUNTIF(BW141:CM141,"="&amp;80)</f>
        <v>0</v>
      </c>
      <c r="G141" s="27"/>
      <c r="H141" s="83">
        <f>COUNTIF(N141:CM141,"="&amp;70)</f>
        <v>0</v>
      </c>
      <c r="I141" s="83">
        <f>COUNTIF(N141:CM141,"&gt;"&amp;59)</f>
        <v>0</v>
      </c>
      <c r="J141" s="84">
        <f>COUNTIF(N141:CM141,"&gt;"&amp;49)</f>
        <v>0</v>
      </c>
      <c r="K141" s="117">
        <f>COUNTIF(N141:CM141,"&gt;"&amp;27)</f>
        <v>0</v>
      </c>
      <c r="L141" s="66"/>
      <c r="M141" s="76"/>
      <c r="N141" s="71"/>
      <c r="O141" s="71"/>
      <c r="P141" s="71"/>
      <c r="Q141" s="71"/>
      <c r="R141" s="71">
        <v>13</v>
      </c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32">
        <f>SUM(N141:CM141)</f>
        <v>13</v>
      </c>
      <c r="CO141" s="14">
        <f>N141*$N$158+O141*$O$158+P141*$P$158+Q141*$Q$158+R141*$R$158+S141*$S$158+T141*$T$158+U141*$U$158+V141*$V$158+W141*$W$158+X141*$X$158+Y141*$Y$158+Z141*$Z$159+AA141*$AA$158+AB141*$AB$158+AC141*$AC$158+AD141*$AD$158+AE141*$AE$158+AF141*$AF$158+AG141*$AG$158+AH141*$AH$158+AI141*$AI$158+AJ141*$AJ$158+AK141*$AK$158+AL141*$AL$158+AM141*$AM$158+AN141*$AN$158+AO141*$AO$158+AP141*$AP$158+AQ141*$AQ$158+AR141*$AR$158+AS141*$AS$158+AT141*$AT$158+AU141*$AU$158+AV141*$AV$158+AW141*$AW$158+AX141*$AX$158+AY141*$AY$158+AZ141*$AZ$158+BA141*$BA$158+BB141*$BB$158+BC141*$BC$158+BD141*$BD$158+BE141*$BE$158+BF141*$BF$158+BG141*$BG$158+BH141*$BH$158+BI141*$BI$158+BJ141*$BJ$158+BK141*$BK$158+BL141*$BL$158+BM141*$BM$158+BN141*$BN$158+BO141*$BO$158+BP141*$BP$158+BQ141*$BQ$158+BR141*$BR$158+BS141*$BS$158+BT141*$BT$158+BU141*$BU$158+BV141*$BV$158+BW141*$BW$158+BX141*$BX$158+BY141*$BY$158+BZ141*$BZ$158+CA141*$CA$158+CB141*$CB$158+CC141*$CC$158+CD141*$CD$158+CE141*$CE$158+CF141*$CF$158+CG141*$CG$158+$CH$158*CH141+CI141*$CI$158+CJ141*$CJ$158+CK141*$CK$158+CL141*$CL$158+CM141*$CM$158</f>
        <v>5.9380867968600723E-3</v>
      </c>
      <c r="CP141" s="10">
        <f>O141+T141+X141+Z141+AE141+AG141+AK141+AM141+AQ141+AS141+AW141+AZ141+BC141+BE141+BI141+BK141+BO141+BQ141+BU141+BW141+CA141+CC141+CG141+CI141+CM141</f>
        <v>0</v>
      </c>
      <c r="CQ141" s="10">
        <f>S141+U141+AB141+AH141+AN141+AT141+AY141+BF141+BL141+BR141+BX141+CD141+CJ141</f>
        <v>0</v>
      </c>
      <c r="CR141" s="10">
        <f>Q141+W141+AC141+AI141+AO141+AU141+BG141+BS141+CE141</f>
        <v>0</v>
      </c>
      <c r="CS141" s="58">
        <f>N141+P141+R141+V141+Y141+AA141+AD141+AF141+AJ141+AL141+AP141+AR141+AV141+AX141+BB141+BD141+BH141+BJ141+BN141+BP141+BT141+BV141+BZ141+CF141+CL141</f>
        <v>13</v>
      </c>
      <c r="CT141" s="10">
        <f>BA141+BM141+BY141+CK141</f>
        <v>0</v>
      </c>
      <c r="CU141" s="10">
        <f>CB141+CH141</f>
        <v>0</v>
      </c>
      <c r="CW141" s="33">
        <f>COUNT(N141:CM141)</f>
        <v>1</v>
      </c>
      <c r="CX141" s="61">
        <v>1</v>
      </c>
      <c r="CY141" s="61">
        <v>0</v>
      </c>
      <c r="CZ141" s="63">
        <f>CN141/CW141</f>
        <v>13</v>
      </c>
    </row>
    <row r="142" spans="1:104" ht="23.25" thickBot="1" x14ac:dyDescent="0.5">
      <c r="A142" s="35">
        <f>RANK(CO142,$CO$4:$CO$153)</f>
        <v>139</v>
      </c>
      <c r="B142" s="8" t="s">
        <v>378</v>
      </c>
      <c r="C142" s="11"/>
      <c r="D142" s="24">
        <f>COUNTIF(N142:CM142,"="&amp;80)</f>
        <v>0</v>
      </c>
      <c r="E142" s="24">
        <v>0</v>
      </c>
      <c r="F142" s="24">
        <f>COUNTIF(BW142:CM142,"="&amp;80)</f>
        <v>0</v>
      </c>
      <c r="G142" s="27"/>
      <c r="H142" s="83">
        <f>COUNTIF(N142:CM142,"="&amp;70)</f>
        <v>0</v>
      </c>
      <c r="I142" s="83">
        <f>COUNTIF(N142:CM142,"&gt;"&amp;59)</f>
        <v>0</v>
      </c>
      <c r="J142" s="84">
        <f>COUNTIF(N142:CM142,"&gt;"&amp;49)</f>
        <v>0</v>
      </c>
      <c r="K142" s="117">
        <f>COUNTIF(N142:CM142,"&gt;"&amp;27)</f>
        <v>0</v>
      </c>
      <c r="L142" s="66"/>
      <c r="M142" s="76"/>
      <c r="N142" s="71"/>
      <c r="O142" s="71"/>
      <c r="P142" s="71"/>
      <c r="Q142" s="71"/>
      <c r="R142" s="71"/>
      <c r="S142" s="40">
        <v>10</v>
      </c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32">
        <f>SUM(N142:CM142)</f>
        <v>10</v>
      </c>
      <c r="CO142" s="14">
        <f>N142*$N$158+O142*$O$158+P142*$P$158+Q142*$Q$158+R142*$R$158+S142*$S$158+T142*$T$158+U142*$U$158+V142*$V$158+W142*$W$158+X142*$X$158+Y142*$Y$158+Z142*$Z$159+AA142*$AA$158+AB142*$AB$158+AC142*$AC$158+AD142*$AD$158+AE142*$AE$158+AF142*$AF$158+AG142*$AG$158+AH142*$AH$158+AI142*$AI$158+AJ142*$AJ$158+AK142*$AK$158+AL142*$AL$158+AM142*$AM$158+AN142*$AN$158+AO142*$AO$158+AP142*$AP$158+AQ142*$AQ$158+AR142*$AR$158+AS142*$AS$158+AT142*$AT$158+AU142*$AU$158+AV142*$AV$158+AW142*$AW$158+AX142*$AX$158+AY142*$AY$158+AZ142*$AZ$158+BA142*$BA$158+BB142*$BB$158+BC142*$BC$158+BD142*$BD$158+BE142*$BE$158+BF142*$BF$158+BG142*$BG$158+BH142*$BH$158+BI142*$BI$158+BJ142*$BJ$158+BK142*$BK$158+BL142*$BL$158+BM142*$BM$158+BN142*$BN$158+BO142*$BO$158+BP142*$BP$158+BQ142*$BQ$158+BR142*$BR$158+BS142*$BS$158+BT142*$BT$158+BU142*$BU$158+BV142*$BV$158+BW142*$BW$158+BX142*$BX$158+BY142*$BY$158+BZ142*$BZ$158+CA142*$CA$158+CB142*$CB$158+CC142*$CC$158+CD142*$CD$158+CE142*$CE$158+CF142*$CF$158+CG142*$CG$158+$CH$158*CH142+CI142*$CI$158+CJ142*$CJ$158+CK142*$CK$158+CL142*$CL$158+CM142*$CM$158</f>
        <v>5.0752878605641637E-3</v>
      </c>
      <c r="CP142" s="10">
        <f>O142+T142+X142+Z142+AE142+AG142+AK142+AM142+AQ142+AS142+AW142+AZ142+BC142+BE142+BI142+BK142+BO142+BQ142+BU142+BW142+CA142+CC142+CG142+CI142+CM142</f>
        <v>0</v>
      </c>
      <c r="CQ142" s="10">
        <f>S142+U142+AB142+AH142+AN142+AT142+AY142+BF142+BL142+BR142+BX142+CD142+CJ142</f>
        <v>10</v>
      </c>
      <c r="CR142" s="10">
        <f>Q142+W142+AC142+AI142+AO142+AU142+BG142+BS142+CE142</f>
        <v>0</v>
      </c>
      <c r="CS142" s="58">
        <f>N142+P142+R142+V142+Y142+AA142+AD142+AF142+AJ142+AL142+AP142+AR142+AV142+AX142+BB142+BD142+BH142+BJ142+BN142+BP142+BT142+BV142+BZ142+CF142+CL142</f>
        <v>0</v>
      </c>
      <c r="CT142" s="10">
        <f>BA142+BM142+BY142+CK142</f>
        <v>0</v>
      </c>
      <c r="CU142" s="10">
        <f>CB142+CH142</f>
        <v>0</v>
      </c>
      <c r="CW142" s="33">
        <f>COUNT(N142:CM142)</f>
        <v>1</v>
      </c>
      <c r="CX142" s="61">
        <v>1</v>
      </c>
      <c r="CY142" s="61">
        <v>0</v>
      </c>
      <c r="CZ142" s="63">
        <f>CN142/CW142</f>
        <v>10</v>
      </c>
    </row>
    <row r="143" spans="1:104" ht="23.25" thickBot="1" x14ac:dyDescent="0.5">
      <c r="A143" s="35">
        <f>RANK(CO143,$CO$4:$CO$153)</f>
        <v>140</v>
      </c>
      <c r="B143" s="8" t="s">
        <v>379</v>
      </c>
      <c r="C143" s="11"/>
      <c r="D143" s="24">
        <f>COUNTIF(N143:CM143,"="&amp;80)</f>
        <v>0</v>
      </c>
      <c r="E143" s="24">
        <v>0</v>
      </c>
      <c r="F143" s="24">
        <f>COUNTIF(BW143:CM143,"="&amp;80)</f>
        <v>0</v>
      </c>
      <c r="G143" s="27"/>
      <c r="H143" s="83">
        <f>COUNTIF(N143:CM143,"="&amp;70)</f>
        <v>0</v>
      </c>
      <c r="I143" s="83">
        <f>COUNTIF(N143:CM143,"&gt;"&amp;59)</f>
        <v>0</v>
      </c>
      <c r="J143" s="84">
        <f>COUNTIF(N143:CM143,"&gt;"&amp;49)</f>
        <v>0</v>
      </c>
      <c r="K143" s="117">
        <f>COUNTIF(N143:CM143,"&gt;"&amp;27)</f>
        <v>0</v>
      </c>
      <c r="L143" s="66"/>
      <c r="M143" s="76"/>
      <c r="N143" s="71"/>
      <c r="O143" s="71"/>
      <c r="P143" s="71"/>
      <c r="Q143" s="71"/>
      <c r="R143" s="71"/>
      <c r="S143" s="40">
        <v>9</v>
      </c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32">
        <f>SUM(N143:CM143)</f>
        <v>9</v>
      </c>
      <c r="CO143" s="14">
        <f>N143*$N$158+O143*$O$158+P143*$P$158+Q143*$Q$158+R143*$R$158+S143*$S$158+T143*$T$158+U143*$U$158+V143*$V$158+W143*$W$158+X143*$X$158+Y143*$Y$158+Z143*$Z$159+AA143*$AA$158+AB143*$AB$158+AC143*$AC$158+AD143*$AD$158+AE143*$AE$158+AF143*$AF$158+AG143*$AG$158+AH143*$AH$158+AI143*$AI$158+AJ143*$AJ$158+AK143*$AK$158+AL143*$AL$158+AM143*$AM$158+AN143*$AN$158+AO143*$AO$158+AP143*$AP$158+AQ143*$AQ$158+AR143*$AR$158+AS143*$AS$158+AT143*$AT$158+AU143*$AU$158+AV143*$AV$158+AW143*$AW$158+AX143*$AX$158+AY143*$AY$158+AZ143*$AZ$158+BA143*$BA$158+BB143*$BB$158+BC143*$BC$158+BD143*$BD$158+BE143*$BE$158+BF143*$BF$158+BG143*$BG$158+BH143*$BH$158+BI143*$BI$158+BJ143*$BJ$158+BK143*$BK$158+BL143*$BL$158+BM143*$BM$158+BN143*$BN$158+BO143*$BO$158+BP143*$BP$158+BQ143*$BQ$158+BR143*$BR$158+BS143*$BS$158+BT143*$BT$158+BU143*$BU$158+BV143*$BV$158+BW143*$BW$158+BX143*$BX$158+BY143*$BY$158+BZ143*$BZ$158+CA143*$CA$158+CB143*$CB$158+CC143*$CC$158+CD143*$CD$158+CE143*$CE$158+CF143*$CF$158+CG143*$CG$158+$CH$158*CH143+CI143*$CI$158+CJ143*$CJ$158+CK143*$CK$158+CL143*$CL$158+CM143*$CM$158</f>
        <v>4.5677590745077474E-3</v>
      </c>
      <c r="CP143" s="10">
        <f>O143+T143+X143+Z143+AE143+AG143+AK143+AM143+AQ143+AS143+AW143+AZ143+BC143+BE143+BI143+BK143+BO143+BQ143+BU143+BW143+CA143+CC143+CG143+CI143+CM143</f>
        <v>0</v>
      </c>
      <c r="CQ143" s="10">
        <f>S143+U143+AB143+AH143+AN143+AT143+AY143+BF143+BL143+BR143+BX143+CD143+CJ143</f>
        <v>9</v>
      </c>
      <c r="CR143" s="10">
        <f>Q143+W143+AC143+AI143+AO143+AU143+BG143+BS143+CE143</f>
        <v>0</v>
      </c>
      <c r="CS143" s="58">
        <f>N143+P143+R143+V143+Y143+AA143+AD143+AF143+AJ143+AL143+AP143+AR143+AV143+AX143+BB143+BD143+BH143+BJ143+BN143+BP143+BT143+BV143+BZ143+CF143+CL143</f>
        <v>0</v>
      </c>
      <c r="CT143" s="10">
        <f>BA143+BM143+BY143+CK143</f>
        <v>0</v>
      </c>
      <c r="CU143" s="10">
        <f>CB143+CH143</f>
        <v>0</v>
      </c>
      <c r="CW143" s="33">
        <f>COUNT(N143:CM143)</f>
        <v>1</v>
      </c>
      <c r="CX143" s="61">
        <v>1</v>
      </c>
      <c r="CY143" s="61">
        <v>0</v>
      </c>
      <c r="CZ143" s="63">
        <f>CN143/CW143</f>
        <v>9</v>
      </c>
    </row>
    <row r="144" spans="1:104" ht="23.25" thickBot="1" x14ac:dyDescent="0.5">
      <c r="A144" s="35">
        <f>RANK(CO144,$CO$4:$CO$153)</f>
        <v>141</v>
      </c>
      <c r="B144" s="8" t="s">
        <v>380</v>
      </c>
      <c r="C144" s="11"/>
      <c r="D144" s="24">
        <f>COUNTIF(N144:CM144,"="&amp;80)</f>
        <v>0</v>
      </c>
      <c r="E144" s="24">
        <v>0</v>
      </c>
      <c r="F144" s="24">
        <f>COUNTIF(BW144:CM144,"="&amp;80)</f>
        <v>0</v>
      </c>
      <c r="G144" s="27"/>
      <c r="H144" s="83">
        <f>COUNTIF(N144:CM144,"="&amp;70)</f>
        <v>0</v>
      </c>
      <c r="I144" s="83">
        <f>COUNTIF(N144:CM144,"&gt;"&amp;59)</f>
        <v>0</v>
      </c>
      <c r="J144" s="84">
        <f>COUNTIF(N144:CM144,"&gt;"&amp;49)</f>
        <v>0</v>
      </c>
      <c r="K144" s="117">
        <f>COUNTIF(N144:CM144,"&gt;"&amp;27)</f>
        <v>0</v>
      </c>
      <c r="L144" s="66"/>
      <c r="M144" s="76"/>
      <c r="N144" s="71"/>
      <c r="O144" s="92">
        <v>0</v>
      </c>
      <c r="P144" s="71"/>
      <c r="Q144" s="71">
        <v>8</v>
      </c>
      <c r="R144" s="71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32">
        <f>SUM(N144:CM144)</f>
        <v>8</v>
      </c>
      <c r="CO144" s="14">
        <f>N144*$N$158+O144*$O$158+P144*$P$158+Q144*$Q$158+R144*$R$158+S144*$S$158+T144*$T$158+U144*$U$158+V144*$V$158+W144*$W$158+X144*$X$158+Y144*$Y$158+Z144*$Z$159+AA144*$AA$158+AB144*$AB$158+AC144*$AC$158+AD144*$AD$158+AE144*$AE$158+AF144*$AF$158+AG144*$AG$158+AH144*$AH$158+AI144*$AI$158+AJ144*$AJ$158+AK144*$AK$158+AL144*$AL$158+AM144*$AM$158+AN144*$AN$158+AO144*$AO$158+AP144*$AP$158+AQ144*$AQ$158+AR144*$AR$158+AS144*$AS$158+AT144*$AT$158+AU144*$AU$158+AV144*$AV$158+AW144*$AW$158+AX144*$AX$158+AY144*$AY$158+AZ144*$AZ$158+BA144*$BA$158+BB144*$BB$158+BC144*$BC$158+BD144*$BD$158+BE144*$BE$158+BF144*$BF$158+BG144*$BG$158+BH144*$BH$158+BI144*$BI$158+BJ144*$BJ$158+BK144*$BK$158+BL144*$BL$158+BM144*$BM$158+BN144*$BN$158+BO144*$BO$158+BP144*$BP$158+BQ144*$BQ$158+BR144*$BR$158+BS144*$BS$158+BT144*$BT$158+BU144*$BU$158+BV144*$BV$158+BW144*$BW$158+BX144*$BX$158+BY144*$BY$158+BZ144*$BZ$158+CA144*$CA$158+CB144*$CB$158+CC144*$CC$158+CD144*$CD$158+CE144*$CE$158+CF144*$CF$158+CG144*$CG$158+$CH$158*CH144+CI144*$CI$158+CJ144*$CJ$158+CK144*$CK$158+CL144*$CL$158+CM144*$CM$158</f>
        <v>3.2887865336455784E-3</v>
      </c>
      <c r="CP144" s="10">
        <f>O144+T144+X144+Z144+AE144+AG144+AK144+AM144+AQ144+AS144+AW144+AZ144+BC144+BE144+BI144+BK144+BO144+BQ144+BU144+BW144+CA144+CC144+CG144+CI144+CM144</f>
        <v>0</v>
      </c>
      <c r="CQ144" s="10">
        <f>S144+U144+AB144+AH144+AN144+AT144+AY144+BF144+BL144+BR144+BX144+CD144+CJ144</f>
        <v>0</v>
      </c>
      <c r="CR144" s="10">
        <f>Q144+W144+AC144+AI144+AO144+AU144+BG144+BS144+CE144</f>
        <v>8</v>
      </c>
      <c r="CS144" s="58">
        <f>N144+P144+R144+V144+Y144+AA144+AD144+AF144+AJ144+AL144+AP144+AR144+AV144+AX144+BB144+BD144+BH144+BJ144+BN144+BP144+BT144+BV144+BZ144+CF144+CL144</f>
        <v>0</v>
      </c>
      <c r="CT144" s="10">
        <f>BA144+BM144+BY144+CK144</f>
        <v>0</v>
      </c>
      <c r="CU144" s="10">
        <f>CB144+CH144</f>
        <v>0</v>
      </c>
      <c r="CW144" s="33">
        <f>COUNT(N144:CM144)</f>
        <v>2</v>
      </c>
      <c r="CX144" s="61">
        <v>1</v>
      </c>
      <c r="CY144" s="61">
        <v>0</v>
      </c>
      <c r="CZ144" s="63">
        <f>CN144/CW144</f>
        <v>4</v>
      </c>
    </row>
    <row r="145" spans="1:104" ht="23.25" thickBot="1" x14ac:dyDescent="0.5">
      <c r="A145" s="35">
        <f>RANK(CO145,$CO$4:$CO$153)</f>
        <v>142</v>
      </c>
      <c r="B145" s="8" t="s">
        <v>381</v>
      </c>
      <c r="C145" s="11"/>
      <c r="D145" s="24">
        <f>COUNTIF(N145:CM145,"="&amp;80)</f>
        <v>0</v>
      </c>
      <c r="E145" s="24">
        <v>0</v>
      </c>
      <c r="F145" s="24">
        <f>COUNTIF(BW145:CM145,"="&amp;80)</f>
        <v>0</v>
      </c>
      <c r="G145" s="27"/>
      <c r="H145" s="83">
        <f>COUNTIF(N145:CM145,"="&amp;70)</f>
        <v>0</v>
      </c>
      <c r="I145" s="83">
        <f>COUNTIF(N145:CM145,"&gt;"&amp;59)</f>
        <v>0</v>
      </c>
      <c r="J145" s="84">
        <f>COUNTIF(N145:CM145,"&gt;"&amp;49)</f>
        <v>0</v>
      </c>
      <c r="K145" s="117">
        <f>COUNTIF(N145:CM145,"&gt;"&amp;27)</f>
        <v>0</v>
      </c>
      <c r="L145" s="66"/>
      <c r="M145" s="76"/>
      <c r="N145" s="71"/>
      <c r="O145" s="71"/>
      <c r="P145" s="71"/>
      <c r="Q145" s="71"/>
      <c r="R145" s="71">
        <v>7</v>
      </c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32">
        <f>SUM(N145:CM145)</f>
        <v>7</v>
      </c>
      <c r="CO145" s="14">
        <f>N145*$N$158+O145*$O$158+P145*$P$158+Q145*$Q$158+R145*$R$158+S145*$S$158+T145*$T$158+U145*$U$158+V145*$V$158+W145*$W$158+X145*$X$158+Y145*$Y$158+Z145*$Z$159+AA145*$AA$158+AB145*$AB$158+AC145*$AC$158+AD145*$AD$158+AE145*$AE$158+AF145*$AF$158+AG145*$AG$158+AH145*$AH$158+AI145*$AI$158+AJ145*$AJ$158+AK145*$AK$158+AL145*$AL$158+AM145*$AM$158+AN145*$AN$158+AO145*$AO$158+AP145*$AP$158+AQ145*$AQ$158+AR145*$AR$158+AS145*$AS$158+AT145*$AT$158+AU145*$AU$158+AV145*$AV$158+AW145*$AW$158+AX145*$AX$158+AY145*$AY$158+AZ145*$AZ$158+BA145*$BA$158+BB145*$BB$158+BC145*$BC$158+BD145*$BD$158+BE145*$BE$158+BF145*$BF$158+BG145*$BG$158+BH145*$BH$158+BI145*$BI$158+BJ145*$BJ$158+BK145*$BK$158+BL145*$BL$158+BM145*$BM$158+BN145*$BN$158+BO145*$BO$158+BP145*$BP$158+BQ145*$BQ$158+BR145*$BR$158+BS145*$BS$158+BT145*$BT$158+BU145*$BU$158+BV145*$BV$158+BW145*$BW$158+BX145*$BX$158+BY145*$BY$158+BZ145*$BZ$158+CA145*$CA$158+CB145*$CB$158+CC145*$CC$158+CD145*$CD$158+CE145*$CE$158+CF145*$CF$158+CG145*$CG$158+$CH$158*CH145+CI145*$CI$158+CJ145*$CJ$158+CK145*$CK$158+CL145*$CL$158+CM145*$CM$158</f>
        <v>3.1974313521554235E-3</v>
      </c>
      <c r="CP145" s="10">
        <f>O145+T145+X145+Z145+AE145+AG145+AK145+AM145+AQ145+AS145+AW145+AZ145+BC145+BE145+BI145+BK145+BO145+BQ145+BU145+BW145+CA145+CC145+CG145+CI145+CM145</f>
        <v>0</v>
      </c>
      <c r="CQ145" s="10">
        <f>S145+U145+AB145+AH145+AN145+AT145+AY145+BF145+BL145+BR145+BX145+CD145+CJ145</f>
        <v>0</v>
      </c>
      <c r="CR145" s="10">
        <f>Q145+W145+AC145+AI145+AO145+AU145+BG145+BS145+CE145</f>
        <v>0</v>
      </c>
      <c r="CS145" s="58">
        <f>N145+P145+R145+V145+Y145+AA145+AD145+AF145+AJ145+AL145+AP145+AR145+AV145+AX145+BB145+BD145+BH145+BJ145+BN145+BP145+BT145+BV145+BZ145+CF145+CL145</f>
        <v>7</v>
      </c>
      <c r="CT145" s="10">
        <f>BA145+BM145+BY145+CK145</f>
        <v>0</v>
      </c>
      <c r="CU145" s="10">
        <f>CB145+CH145</f>
        <v>0</v>
      </c>
      <c r="CW145" s="33">
        <f>COUNT(N145:CM145)</f>
        <v>1</v>
      </c>
      <c r="CX145" s="61">
        <v>1</v>
      </c>
      <c r="CY145" s="61">
        <v>0</v>
      </c>
      <c r="CZ145" s="63">
        <f>CN145/CW145</f>
        <v>7</v>
      </c>
    </row>
    <row r="146" spans="1:104" ht="23.25" thickBot="1" x14ac:dyDescent="0.5">
      <c r="A146" s="35">
        <f>RANK(CO146,$CO$4:$CO$153)</f>
        <v>143</v>
      </c>
      <c r="B146" s="8" t="s">
        <v>382</v>
      </c>
      <c r="C146" s="11"/>
      <c r="D146" s="24">
        <f>COUNTIF(N146:CM146,"="&amp;80)</f>
        <v>0</v>
      </c>
      <c r="E146" s="24">
        <v>0</v>
      </c>
      <c r="F146" s="24">
        <f>COUNTIF(BW146:CM146,"="&amp;80)</f>
        <v>0</v>
      </c>
      <c r="G146" s="27"/>
      <c r="H146" s="83">
        <f>COUNTIF(N146:CM146,"="&amp;70)</f>
        <v>0</v>
      </c>
      <c r="I146" s="83">
        <f>COUNTIF(N146:CM146,"&gt;"&amp;59)</f>
        <v>0</v>
      </c>
      <c r="J146" s="84">
        <f>COUNTIF(N146:CM146,"&gt;"&amp;49)</f>
        <v>0</v>
      </c>
      <c r="K146" s="117">
        <f>COUNTIF(N146:CM146,"&gt;"&amp;27)</f>
        <v>0</v>
      </c>
      <c r="L146" s="66"/>
      <c r="M146" s="76"/>
      <c r="N146" s="71"/>
      <c r="O146" s="40">
        <v>8</v>
      </c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32">
        <f>SUM(N146:CM146)</f>
        <v>8</v>
      </c>
      <c r="CO146" s="14">
        <f>N146*$N$158+O146*$O$158+P146*$P$158+Q146*$Q$158+R146*$R$158+S146*$S$158+T146*$T$158+U146*$U$158+V146*$V$158+W146*$W$158+X146*$X$158+Y146*$Y$158+Z146*$Z$159+AA146*$AA$158+AB146*$AB$158+AC146*$AC$158+AD146*$AD$158+AE146*$AE$158+AF146*$AF$158+AG146*$AG$158+AH146*$AH$158+AI146*$AI$158+AJ146*$AJ$158+AK146*$AK$158+AL146*$AL$158+AM146*$AM$158+AN146*$AN$158+AO146*$AO$158+AP146*$AP$158+AQ146*$AQ$158+AR146*$AR$158+AS146*$AS$158+AT146*$AT$158+AU146*$AU$158+AV146*$AV$158+AW146*$AW$158+AX146*$AX$158+AY146*$AY$158+AZ146*$AZ$158+BA146*$BA$158+BB146*$BB$158+BC146*$BC$158+BD146*$BD$158+BE146*$BE$158+BF146*$BF$158+BG146*$BG$158+BH146*$BH$158+BI146*$BI$158+BJ146*$BJ$158+BK146*$BK$158+BL146*$BL$158+BM146*$BM$158+BN146*$BN$158+BO146*$BO$158+BP146*$BP$158+BQ146*$BQ$158+BR146*$BR$158+BS146*$BS$158+BT146*$BT$158+BU146*$BU$158+BV146*$BV$158+BW146*$BW$158+BX146*$BX$158+BY146*$BY$158+BZ146*$BZ$158+CA146*$CA$158+CB146*$CB$158+CC146*$CC$158+CD146*$CD$158+CE146*$CE$158+CF146*$CF$158+CG146*$CG$158+$CH$158*CH146+CI146*$CI$158+CJ146*$CJ$158+CK146*$CK$158+CL146*$CL$158+CM146*$CM$158</f>
        <v>2.6639170922529189E-3</v>
      </c>
      <c r="CP146" s="10">
        <f>O146+T146+X146+Z146+AE146+AG146+AK146+AM146+AQ146+AS146+AW146+AZ146+BC146+BE146+BI146+BK146+BO146+BQ146+BU146+BW146+CA146+CC146+CG146+CI146+CM146</f>
        <v>8</v>
      </c>
      <c r="CQ146" s="10">
        <f>S146+U146+AB146+AH146+AN146+AT146+AY146+BF146+BL146+BR146+BX146+CD146+CJ146</f>
        <v>0</v>
      </c>
      <c r="CR146" s="10">
        <f>Q146+W146+AC146+AI146+AO146+AU146+BG146+BS146+CE146</f>
        <v>0</v>
      </c>
      <c r="CS146" s="58">
        <f>N146+P146+R146+V146+Y146+AA146+AD146+AF146+AJ146+AL146+AP146+AR146+AV146+AX146+BB146+BD146+BH146+BJ146+BN146+BP146+BT146+BV146+BZ146+CF146+CL146</f>
        <v>0</v>
      </c>
      <c r="CT146" s="10">
        <f>BA146+BM146+BY146+CK146</f>
        <v>0</v>
      </c>
      <c r="CU146" s="10">
        <f>CB146+CH146</f>
        <v>0</v>
      </c>
      <c r="CW146" s="33">
        <f>COUNT(N146:CM146)</f>
        <v>1</v>
      </c>
      <c r="CX146" s="61">
        <v>1</v>
      </c>
      <c r="CY146" s="61">
        <v>0</v>
      </c>
      <c r="CZ146" s="63">
        <f>CN146/CW146</f>
        <v>8</v>
      </c>
    </row>
    <row r="147" spans="1:104" ht="23.25" thickBot="1" x14ac:dyDescent="0.5">
      <c r="A147" s="35">
        <f>RANK(CO147,$CO$4:$CO$153)</f>
        <v>144</v>
      </c>
      <c r="B147" s="8" t="s">
        <v>383</v>
      </c>
      <c r="C147" s="11"/>
      <c r="D147" s="24">
        <f>COUNTIF(N147:CM147,"="&amp;80)</f>
        <v>0</v>
      </c>
      <c r="E147" s="24">
        <v>0</v>
      </c>
      <c r="F147" s="24">
        <f>COUNTIF(BW147:CM147,"="&amp;80)</f>
        <v>0</v>
      </c>
      <c r="G147" s="27"/>
      <c r="H147" s="83">
        <f>COUNTIF(N147:CM147,"="&amp;70)</f>
        <v>0</v>
      </c>
      <c r="I147" s="83">
        <f>COUNTIF(N147:CM147,"&gt;"&amp;59)</f>
        <v>0</v>
      </c>
      <c r="J147" s="84">
        <f>COUNTIF(N147:CM147,"&gt;"&amp;49)</f>
        <v>0</v>
      </c>
      <c r="K147" s="117">
        <f>COUNTIF(N147:CM147,"&gt;"&amp;27)</f>
        <v>0</v>
      </c>
      <c r="L147" s="66"/>
      <c r="M147" s="76"/>
      <c r="N147" s="71"/>
      <c r="O147" s="53">
        <v>0</v>
      </c>
      <c r="P147" s="40"/>
      <c r="Q147" s="40">
        <v>5</v>
      </c>
      <c r="R147" s="40"/>
      <c r="S147" s="40">
        <v>1</v>
      </c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32">
        <f>SUM(N147:CM147)</f>
        <v>6</v>
      </c>
      <c r="CO147" s="14">
        <f>N147*$N$158+O147*$O$158+P147*$P$158+Q147*$Q$158+R147*$R$158+S147*$S$158+T147*$T$158+U147*$U$158+V147*$V$158+W147*$W$158+X147*$X$158+Y147*$Y$158+Z147*$Z$159+AA147*$AA$158+AB147*$AB$158+AC147*$AC$158+AD147*$AD$158+AE147*$AE$158+AF147*$AF$158+AG147*$AG$158+AH147*$AH$158+AI147*$AI$158+AJ147*$AJ$158+AK147*$AK$158+AL147*$AL$158+AM147*$AM$158+AN147*$AN$158+AO147*$AO$158+AP147*$AP$158+AQ147*$AQ$158+AR147*$AR$158+AS147*$AS$158+AT147*$AT$158+AU147*$AU$158+AV147*$AV$158+AW147*$AW$158+AX147*$AX$158+AY147*$AY$158+AZ147*$AZ$158+BA147*$BA$158+BB147*$BB$158+BC147*$BC$158+BD147*$BD$158+BE147*$BE$158+BF147*$BF$158+BG147*$BG$158+BH147*$BH$158+BI147*$BI$158+BJ147*$BJ$158+BK147*$BK$158+BL147*$BL$158+BM147*$BM$158+BN147*$BN$158+BO147*$BO$158+BP147*$BP$158+BQ147*$BQ$158+BR147*$BR$158+BS147*$BS$158+BT147*$BT$158+BU147*$BU$158+BV147*$BV$158+BW147*$BW$158+BX147*$BX$158+BY147*$BY$158+BZ147*$BZ$158+CA147*$CA$158+CB147*$CB$158+CC147*$CC$158+CD147*$CD$158+CE147*$CE$158+CF147*$CF$158+CG147*$CG$158+$CH$158*CH147+CI147*$CI$158+CJ147*$CJ$158+CK147*$CK$158+CL147*$CL$158+CM147*$CM$158</f>
        <v>2.5630203695849027E-3</v>
      </c>
      <c r="CP147" s="10">
        <f>O147+T147+X147+Z147+AE147+AG147+AK147+AM147+AQ147+AS147+AW147+AZ147+BC147+BE147+BI147+BK147+BO147+BQ147+BU147+BW147+CA147+CC147+CG147+CI147+CM147</f>
        <v>0</v>
      </c>
      <c r="CQ147" s="10">
        <f>S147+U147+AB147+AH147+AN147+AT147+AY147+BF147+BL147+BR147+BX147+CD147+CJ147</f>
        <v>1</v>
      </c>
      <c r="CR147" s="10">
        <f>Q147+W147+AC147+AI147+AO147+AU147+BG147+BS147+CE147</f>
        <v>5</v>
      </c>
      <c r="CS147" s="58">
        <f>N147+P147+R147+V147+Y147+AA147+AD147+AF147+AJ147+AL147+AP147+AR147+AV147+AX147+BB147+BD147+BH147+BJ147+BN147+BP147+BT147+BV147+BZ147+CF147+CL147</f>
        <v>0</v>
      </c>
      <c r="CT147" s="10">
        <f>BA147+BM147+BY147+CK147</f>
        <v>0</v>
      </c>
      <c r="CU147" s="10">
        <f>CB147+CH147</f>
        <v>0</v>
      </c>
      <c r="CW147" s="33">
        <f>COUNT(N147:CM147)</f>
        <v>3</v>
      </c>
      <c r="CX147" s="61">
        <v>1</v>
      </c>
      <c r="CY147" s="61">
        <v>0</v>
      </c>
      <c r="CZ147" s="63">
        <f>CN147/CW147</f>
        <v>2</v>
      </c>
    </row>
    <row r="148" spans="1:104" ht="23.25" thickBot="1" x14ac:dyDescent="0.5">
      <c r="A148" s="35">
        <f>RANK(CO148,$CO$4:$CO$153)</f>
        <v>145</v>
      </c>
      <c r="B148" s="8" t="s">
        <v>384</v>
      </c>
      <c r="C148" s="11"/>
      <c r="D148" s="24">
        <f>COUNTIF(N148:CM148,"="&amp;80)</f>
        <v>0</v>
      </c>
      <c r="E148" s="24">
        <v>0</v>
      </c>
      <c r="F148" s="24">
        <f>COUNTIF(BW148:CM148,"="&amp;80)</f>
        <v>0</v>
      </c>
      <c r="G148" s="27"/>
      <c r="H148" s="83">
        <f>COUNTIF(N148:CM148,"="&amp;70)</f>
        <v>0</v>
      </c>
      <c r="I148" s="83">
        <f>COUNTIF(N148:CM148,"&gt;"&amp;59)</f>
        <v>0</v>
      </c>
      <c r="J148" s="84">
        <f>COUNTIF(N148:CM148,"&gt;"&amp;49)</f>
        <v>0</v>
      </c>
      <c r="K148" s="117">
        <f>COUNTIF(N148:CM148,"&gt;"&amp;27)</f>
        <v>0</v>
      </c>
      <c r="L148" s="66"/>
      <c r="M148" s="76"/>
      <c r="N148" s="71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>
        <v>1</v>
      </c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32">
        <f>SUM(N148:CM148)</f>
        <v>1</v>
      </c>
      <c r="CO148" s="14">
        <f>N148*$N$158+O148*$O$158+P148*$P$158+Q148*$Q$158+R148*$R$158+S148*$S$158+T148*$T$158+U148*$U$158+V148*$V$158+W148*$W$158+X148*$X$158+Y148*$Y$158+Z148*$Z$159+AA148*$AA$158+AB148*$AB$158+AC148*$AC$158+AD148*$AD$158+AE148*$AE$158+AF148*$AF$158+AG148*$AG$158+AH148*$AH$158+AI148*$AI$158+AJ148*$AJ$158+AK148*$AK$158+AL148*$AL$158+AM148*$AM$158+AN148*$AN$158+AO148*$AO$158+AP148*$AP$158+AQ148*$AQ$158+AR148*$AR$158+AS148*$AS$158+AT148*$AT$158+AU148*$AU$158+AV148*$AV$158+AW148*$AW$158+AX148*$AX$158+AY148*$AY$158+AZ148*$AZ$158+BA148*$BA$158+BB148*$BB$158+BC148*$BC$158+BD148*$BD$158+BE148*$BE$158+BF148*$BF$158+BG148*$BG$158+BH148*$BH$158+BI148*$BI$158+BJ148*$BJ$158+BK148*$BK$158+BL148*$BL$158+BM148*$BM$158+BN148*$BN$158+BO148*$BO$158+BP148*$BP$158+BQ148*$BQ$158+BR148*$BR$158+BS148*$BS$158+BT148*$BT$158+BU148*$BU$158+BV148*$BV$158+BW148*$BW$158+BX148*$BX$158+BY148*$BY$158+BZ148*$BZ$158+CA148*$CA$158+CB148*$CB$158+CC148*$CC$158+CD148*$CD$158+CE148*$CE$158+CF148*$CF$158+CG148*$CG$158+$CH$158*CH148+CI148*$CI$158+CJ148*$CJ$158+CK148*$CK$158+CL148*$CL$158+CM148*$CM$158</f>
        <v>2.2185312344622636E-3</v>
      </c>
      <c r="CP148" s="10">
        <f>O148+T148+X148+Z148+AE148+AG148+AK148+AM148+AQ148+AS148+AW148+AZ148+BC148+BE148+BI148+BK148+BO148+BQ148+BU148+BW148+CA148+CC148+CG148+CI148+CM148</f>
        <v>1</v>
      </c>
      <c r="CQ148" s="10">
        <f>S148+U148+AB148+AH148+AN148+AT148+AY148+BF148+BL148+BR148+BX148+CD148+CJ148</f>
        <v>0</v>
      </c>
      <c r="CR148" s="10">
        <f>Q148+W148+AC148+AI148+AO148+AU148+BG148+BS148+CE148</f>
        <v>0</v>
      </c>
      <c r="CS148" s="58">
        <f>N148+P148+R148+V148+Y148+AA148+AD148+AF148+AJ148+AL148+AP148+AR148+AV148+AX148+BB148+BD148+BH148+BJ148+BN148+BP148+BT148+BV148+BZ148+CF148+CL148</f>
        <v>0</v>
      </c>
      <c r="CT148" s="10">
        <f>BA148+BM148+BY148+CK148</f>
        <v>0</v>
      </c>
      <c r="CU148" s="10">
        <f>CB148+CH148</f>
        <v>0</v>
      </c>
      <c r="CW148" s="33">
        <f>COUNT(N148:CM148)</f>
        <v>1</v>
      </c>
      <c r="CX148" s="61">
        <v>1</v>
      </c>
      <c r="CY148" s="61">
        <v>0</v>
      </c>
      <c r="CZ148" s="63">
        <f>CN148/CW148</f>
        <v>1</v>
      </c>
    </row>
    <row r="149" spans="1:104" ht="23.25" thickBot="1" x14ac:dyDescent="0.5">
      <c r="A149" s="35">
        <f>RANK(CO149,$CO$4:$CO$153)</f>
        <v>146</v>
      </c>
      <c r="B149" s="8" t="s">
        <v>385</v>
      </c>
      <c r="C149" s="11"/>
      <c r="D149" s="24">
        <f>COUNTIF(N149:CM149,"="&amp;80)</f>
        <v>0</v>
      </c>
      <c r="E149" s="24">
        <v>0</v>
      </c>
      <c r="F149" s="24">
        <f>COUNTIF(BW149:CM149,"="&amp;80)</f>
        <v>0</v>
      </c>
      <c r="G149" s="27"/>
      <c r="H149" s="83">
        <f>COUNTIF(N149:CM149,"="&amp;70)</f>
        <v>0</v>
      </c>
      <c r="I149" s="83">
        <f>COUNTIF(N149:CM149,"&gt;"&amp;59)</f>
        <v>0</v>
      </c>
      <c r="J149" s="84">
        <f>COUNTIF(N149:CM149,"&gt;"&amp;49)</f>
        <v>0</v>
      </c>
      <c r="K149" s="117">
        <f>COUNTIF(N149:CM149,"&gt;"&amp;27)</f>
        <v>0</v>
      </c>
      <c r="L149" s="66">
        <v>1</v>
      </c>
      <c r="M149" s="76"/>
      <c r="N149" s="71"/>
      <c r="O149" s="40"/>
      <c r="P149" s="40">
        <v>5</v>
      </c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32">
        <f>SUM(N149:CM149)</f>
        <v>5</v>
      </c>
      <c r="CO149" s="14">
        <f>N149*$N$158+O149*$O$158+P149*$P$158+Q149*$Q$158+R149*$R$158+S149*$S$158+T149*$T$158+U149*$U$158+V149*$V$158+W149*$W$158+X149*$X$158+Y149*$Y$158+Z149*$Z$159+AA149*$AA$158+AB149*$AB$158+AC149*$AC$158+AD149*$AD$158+AE149*$AE$158+AF149*$AF$158+AG149*$AG$158+AH149*$AH$158+AI149*$AI$158+AJ149*$AJ$158+AK149*$AK$158+AL149*$AL$158+AM149*$AM$158+AN149*$AN$158+AO149*$AO$158+AP149*$AP$158+AQ149*$AQ$158+AR149*$AR$158+AS149*$AS$158+AT149*$AT$158+AU149*$AU$158+AV149*$AV$158+AW149*$AW$158+AX149*$AX$158+AY149*$AY$158+AZ149*$AZ$158+BA149*$BA$158+BB149*$BB$158+BC149*$BC$158+BD149*$BD$158+BE149*$BE$158+BF149*$BF$158+BG149*$BG$158+BH149*$BH$158+BI149*$BI$158+BJ149*$BJ$158+BK149*$BK$158+BL149*$BL$158+BM149*$BM$158+BN149*$BN$158+BO149*$BO$158+BP149*$BP$158+BQ149*$BQ$158+BR149*$BR$158+BS149*$BS$158+BT149*$BT$158+BU149*$BU$158+BV149*$BV$158+BW149*$BW$158+BX149*$BX$158+BY149*$BY$158+BZ149*$BZ$158+CA149*$CA$158+CB149*$CB$158+CC149*$CC$158+CD149*$CD$158+CE149*$CE$158+CF149*$CF$158+CG149*$CG$158+$CH$158*CH149+CI149*$CI$158+CJ149*$CJ$158+CK149*$CK$158+CL149*$CL$158+CM149*$CM$158</f>
        <v>1.849942425175638E-3</v>
      </c>
      <c r="CP149" s="10">
        <f>O149+T149+X149+Z149+AE149+AG149+AK149+AM149+AQ149+AS149+AW149+AZ149+BC149+BE149+BI149+BK149+BO149+BQ149+BU149+BW149+CA149+CC149+CG149+CI149+CM149</f>
        <v>0</v>
      </c>
      <c r="CQ149" s="10">
        <f>S149+U149+AB149+AH149+AN149+AT149+AY149+BF149+BL149+BR149+BX149+CD149+CJ149</f>
        <v>0</v>
      </c>
      <c r="CR149" s="10">
        <f>Q149+W149+AC149+AI149+AO149+AU149+BG149+BS149+CE149</f>
        <v>0</v>
      </c>
      <c r="CS149" s="58">
        <f>N149+P149+R149+V149+Y149+AA149+AD149+AF149+AJ149+AL149+AP149+AR149+AV149+AX149+BB149+BD149+BH149+BJ149+BN149+BP149+BT149+BV149+BZ149+CF149+CL149</f>
        <v>5</v>
      </c>
      <c r="CT149" s="10">
        <f>BA149+BM149+BY149+CK149</f>
        <v>0</v>
      </c>
      <c r="CU149" s="10">
        <f>CB149+CH149</f>
        <v>0</v>
      </c>
      <c r="CW149" s="33">
        <f>COUNT(N149:CM149)</f>
        <v>1</v>
      </c>
      <c r="CX149" s="61">
        <v>1</v>
      </c>
      <c r="CY149" s="61">
        <v>0</v>
      </c>
      <c r="CZ149" s="63">
        <f>CN149/CW149</f>
        <v>5</v>
      </c>
    </row>
    <row r="150" spans="1:104" ht="23.25" thickBot="1" x14ac:dyDescent="0.5">
      <c r="A150" s="35">
        <f>RANK(CO150,$CO$4:$CO$153)</f>
        <v>147</v>
      </c>
      <c r="B150" s="8" t="s">
        <v>386</v>
      </c>
      <c r="C150" s="11"/>
      <c r="D150" s="24">
        <f>COUNTIF(N150:CM150,"="&amp;80)</f>
        <v>0</v>
      </c>
      <c r="E150" s="24">
        <v>0</v>
      </c>
      <c r="F150" s="24">
        <f>COUNTIF(BW150:CM150,"="&amp;80)</f>
        <v>0</v>
      </c>
      <c r="G150" s="27"/>
      <c r="H150" s="83">
        <f>COUNTIF(N150:CM150,"="&amp;70)</f>
        <v>0</v>
      </c>
      <c r="I150" s="83">
        <f>COUNTIF(N150:CM150,"&gt;"&amp;59)</f>
        <v>0</v>
      </c>
      <c r="J150" s="84">
        <f>COUNTIF(N150:CM150,"&gt;"&amp;49)</f>
        <v>0</v>
      </c>
      <c r="K150" s="117">
        <f>COUNTIF(N150:CM150,"&gt;"&amp;27)</f>
        <v>0</v>
      </c>
      <c r="L150" s="66"/>
      <c r="M150" s="76"/>
      <c r="N150" s="71"/>
      <c r="O150" s="53">
        <v>0</v>
      </c>
      <c r="P150" s="40"/>
      <c r="Q150" s="53">
        <v>0</v>
      </c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32">
        <f>SUM(N150:CM150)</f>
        <v>0</v>
      </c>
      <c r="CO150" s="14">
        <f>N150*$N$158+O150*$O$158+P150*$P$158+Q150*$Q$158+R150*$R$158+S150*$S$158+T150*$T$158+U150*$U$158+V150*$V$158+W150*$W$158+X150*$X$158+Y150*$Y$158+Z150*$Z$159+AA150*$AA$158+AB150*$AB$158+AC150*$AC$158+AD150*$AD$158+AE150*$AE$158+AF150*$AF$158+AG150*$AG$158+AH150*$AH$158+AI150*$AI$158+AJ150*$AJ$158+AK150*$AK$158+AL150*$AL$158+AM150*$AM$158+AN150*$AN$158+AO150*$AO$158+AP150*$AP$158+AQ150*$AQ$158+AR150*$AR$158+AS150*$AS$158+AT150*$AT$158+AU150*$AU$158+AV150*$AV$158+AW150*$AW$158+AX150*$AX$158+AY150*$AY$158+AZ150*$AZ$158+BA150*$BA$158+BB150*$BB$158+BC150*$BC$158+BD150*$BD$158+BE150*$BE$158+BF150*$BF$158+BG150*$BG$158+BH150*$BH$158+BI150*$BI$158+BJ150*$BJ$158+BK150*$BK$158+BL150*$BL$158+BM150*$BM$158+BN150*$BN$158+BO150*$BO$158+BP150*$BP$158+BQ150*$BQ$158+BR150*$BR$158+BS150*$BS$158+BT150*$BT$158+BU150*$BU$158+BV150*$BV$158+BW150*$BW$158+BX150*$BX$158+BY150*$BY$158+BZ150*$BZ$158+CA150*$CA$158+CB150*$CB$158+CC150*$CC$158+CD150*$CD$158+CE150*$CE$158+CF150*$CF$158+CG150*$CG$158+$CH$158*CH150+CI150*$CI$158+CJ150*$CJ$158+CK150*$CK$158+CL150*$CL$158+CM150*$CM$158</f>
        <v>0</v>
      </c>
      <c r="CP150" s="10">
        <f>O150+T150+X150+Z150+AE150+AG150+AK150+AM150+AQ150+AS150+AW150+AZ150+BC150+BE150+BI150+BK150+BO150+BQ150+BU150+BW150+CA150+CC150+CG150+CI150+CM150</f>
        <v>0</v>
      </c>
      <c r="CQ150" s="10">
        <f>S150+U150+AB150+AH150+AN150+AT150+AY150+BF150+BL150+BR150+BX150+CD150+CJ150</f>
        <v>0</v>
      </c>
      <c r="CR150" s="10">
        <f>Q150+W150+AC150+AI150+AO150+AU150+BG150+BS150+CE150</f>
        <v>0</v>
      </c>
      <c r="CS150" s="58">
        <f>N150+P150+R150+V150+Y150+AA150+AD150+AF150+AJ150+AL150+AP150+AR150+AV150+AX150+BB150+BD150+BH150+BJ150+BN150+BP150+BT150+BV150+BZ150+CF150+CL150</f>
        <v>0</v>
      </c>
      <c r="CT150" s="10">
        <f>BA150+BM150+BY150+CK150</f>
        <v>0</v>
      </c>
      <c r="CU150" s="10">
        <f>CB150+CH150</f>
        <v>0</v>
      </c>
      <c r="CW150" s="33">
        <f>COUNT(N150:CM150)</f>
        <v>2</v>
      </c>
      <c r="CX150" s="61">
        <v>1</v>
      </c>
      <c r="CY150" s="61">
        <v>0</v>
      </c>
      <c r="CZ150" s="63">
        <f>CN150/CW150</f>
        <v>0</v>
      </c>
    </row>
    <row r="151" spans="1:104" ht="23.25" thickBot="1" x14ac:dyDescent="0.5">
      <c r="A151" s="35">
        <f>RANK(CO151,$CO$4:$CO$153)</f>
        <v>147</v>
      </c>
      <c r="B151" s="8" t="s">
        <v>387</v>
      </c>
      <c r="C151" s="11"/>
      <c r="D151" s="24">
        <f>COUNTIF(N151:CM151,"="&amp;80)</f>
        <v>0</v>
      </c>
      <c r="E151" s="24">
        <v>0</v>
      </c>
      <c r="F151" s="24">
        <f>COUNTIF(BW151:CM151,"="&amp;80)</f>
        <v>0</v>
      </c>
      <c r="G151" s="27"/>
      <c r="H151" s="83">
        <f>COUNTIF(N151:CM151,"="&amp;70)</f>
        <v>0</v>
      </c>
      <c r="I151" s="83">
        <f>COUNTIF(N151:CM151,"&gt;"&amp;59)</f>
        <v>0</v>
      </c>
      <c r="J151" s="84">
        <f>COUNTIF(N151:CM151,"&gt;"&amp;49)</f>
        <v>0</v>
      </c>
      <c r="K151" s="117">
        <f>COUNTIF(N151:CM151,"&gt;"&amp;27)</f>
        <v>0</v>
      </c>
      <c r="L151" s="66">
        <v>1</v>
      </c>
      <c r="M151" s="76"/>
      <c r="N151" s="71"/>
      <c r="O151" s="53">
        <v>0</v>
      </c>
      <c r="P151" s="40"/>
      <c r="Q151" s="53">
        <v>0</v>
      </c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32">
        <f>SUM(N151:CM151)</f>
        <v>0</v>
      </c>
      <c r="CO151" s="14">
        <f>N151*$N$158+O151*$O$158+P151*$P$158+Q151*$Q$158+R151*$R$158+S151*$S$158+T151*$T$158+U151*$U$158+V151*$V$158+W151*$W$158+X151*$X$158+Y151*$Y$158+Z151*$Z$159+AA151*$AA$158+AB151*$AB$158+AC151*$AC$158+AD151*$AD$158+AE151*$AE$158+AF151*$AF$158+AG151*$AG$158+AH151*$AH$158+AI151*$AI$158+AJ151*$AJ$158+AK151*$AK$158+AL151*$AL$158+AM151*$AM$158+AN151*$AN$158+AO151*$AO$158+AP151*$AP$158+AQ151*$AQ$158+AR151*$AR$158+AS151*$AS$158+AT151*$AT$158+AU151*$AU$158+AV151*$AV$158+AW151*$AW$158+AX151*$AX$158+AY151*$AY$158+AZ151*$AZ$158+BA151*$BA$158+BB151*$BB$158+BC151*$BC$158+BD151*$BD$158+BE151*$BE$158+BF151*$BF$158+BG151*$BG$158+BH151*$BH$158+BI151*$BI$158+BJ151*$BJ$158+BK151*$BK$158+BL151*$BL$158+BM151*$BM$158+BN151*$BN$158+BO151*$BO$158+BP151*$BP$158+BQ151*$BQ$158+BR151*$BR$158+BS151*$BS$158+BT151*$BT$158+BU151*$BU$158+BV151*$BV$158+BW151*$BW$158+BX151*$BX$158+BY151*$BY$158+BZ151*$BZ$158+CA151*$CA$158+CB151*$CB$158+CC151*$CC$158+CD151*$CD$158+CE151*$CE$158+CF151*$CF$158+CG151*$CG$158+$CH$158*CH151+CI151*$CI$158+CJ151*$CJ$158+CK151*$CK$158+CL151*$CL$158+CM151*$CM$158</f>
        <v>0</v>
      </c>
      <c r="CP151" s="10">
        <f>O151+T151+X151+Z151+AE151+AG151+AK151+AM151+AQ151+AS151+AW151+AZ151+BC151+BE151+BI151+BK151+BO151+BQ151+BU151+BW151+CA151+CC151+CG151+CI151+CM151</f>
        <v>0</v>
      </c>
      <c r="CQ151" s="10">
        <f>S151+U151+AB151+AH151+AN151+AT151+AY151+BF151+BL151+BR151+BX151+CD151+CJ151</f>
        <v>0</v>
      </c>
      <c r="CR151" s="10">
        <f>Q151+W151+AC151+AI151+AO151+AU151+BG151+BS151+CE151</f>
        <v>0</v>
      </c>
      <c r="CS151" s="58">
        <f>N151+P151+R151+V151+Y151+AA151+AD151+AF151+AJ151+AL151+AP151+AR151+AV151+AX151+BB151+BD151+BH151+BJ151+BN151+BP151+BT151+BV151+BZ151+CF151+CL151</f>
        <v>0</v>
      </c>
      <c r="CT151" s="10">
        <f>BA151+BM151+BY151+CK151</f>
        <v>0</v>
      </c>
      <c r="CU151" s="10">
        <f>CB151+CH151</f>
        <v>0</v>
      </c>
      <c r="CW151" s="33">
        <f>COUNT(N151:CM151)</f>
        <v>2</v>
      </c>
      <c r="CX151" s="61">
        <v>1</v>
      </c>
      <c r="CY151" s="61">
        <v>0</v>
      </c>
      <c r="CZ151" s="63">
        <f>CN151/CW151</f>
        <v>0</v>
      </c>
    </row>
    <row r="152" spans="1:104" ht="23.25" thickBot="1" x14ac:dyDescent="0.5">
      <c r="A152" s="35">
        <f>RANK(CO152,$CO$4:$CO$153)</f>
        <v>147</v>
      </c>
      <c r="B152" s="8" t="s">
        <v>388</v>
      </c>
      <c r="C152" s="11"/>
      <c r="D152" s="24">
        <f>COUNTIF(N152:CM152,"="&amp;80)</f>
        <v>0</v>
      </c>
      <c r="E152" s="24">
        <v>0</v>
      </c>
      <c r="F152" s="24">
        <f>COUNTIF(BW152:CM152,"="&amp;80)</f>
        <v>0</v>
      </c>
      <c r="G152" s="25"/>
      <c r="H152" s="83">
        <f>COUNTIF(N152:CM152,"="&amp;70)</f>
        <v>0</v>
      </c>
      <c r="I152" s="83">
        <f>COUNTIF(N152:CM152,"&gt;"&amp;59)</f>
        <v>0</v>
      </c>
      <c r="J152" s="84">
        <f>COUNTIF(N152:CM152,"&gt;"&amp;49)</f>
        <v>0</v>
      </c>
      <c r="K152" s="117">
        <f>COUNTIF(N152:CM152,"&gt;"&amp;27)</f>
        <v>0</v>
      </c>
      <c r="L152" s="66"/>
      <c r="M152" s="76"/>
      <c r="N152" s="71"/>
      <c r="O152" s="53">
        <v>0</v>
      </c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32">
        <f>SUM(N152:CM152)</f>
        <v>0</v>
      </c>
      <c r="CO152" s="14">
        <f>N152*$N$158+O152*$O$158+P152*$P$158+Q152*$Q$158+R152*$R$158+S152*$S$158+T152*$T$158+U152*$U$158+V152*$V$158+W152*$W$158+X152*$X$158+Y152*$Y$158+Z152*$Z$159+AA152*$AA$158+AB152*$AB$158+AC152*$AC$158+AD152*$AD$158+AE152*$AE$158+AF152*$AF$158+AG152*$AG$158+AH152*$AH$158+AI152*$AI$158+AJ152*$AJ$158+AK152*$AK$158+AL152*$AL$158+AM152*$AM$158+AN152*$AN$158+AO152*$AO$158+AP152*$AP$158+AQ152*$AQ$158+AR152*$AR$158+AS152*$AS$158+AT152*$AT$158+AU152*$AU$158+AV152*$AV$158+AW152*$AW$158+AX152*$AX$158+AY152*$AY$158+AZ152*$AZ$158+BA152*$BA$158+BB152*$BB$158+BC152*$BC$158+BD152*$BD$158+BE152*$BE$158+BF152*$BF$158+BG152*$BG$158+BH152*$BH$158+BI152*$BI$158+BJ152*$BJ$158+BK152*$BK$158+BL152*$BL$158+BM152*$BM$158+BN152*$BN$158+BO152*$BO$158+BP152*$BP$158+BQ152*$BQ$158+BR152*$BR$158+BS152*$BS$158+BT152*$BT$158+BU152*$BU$158+BV152*$BV$158+BW152*$BW$158+BX152*$BX$158+BY152*$BY$158+BZ152*$BZ$158+CA152*$CA$158+CB152*$CB$158+CC152*$CC$158+CD152*$CD$158+CE152*$CE$158+CF152*$CF$158+CG152*$CG$158+$CH$158*CH152+CI152*$CI$158+CJ152*$CJ$158+CK152*$CK$158+CL152*$CL$158+CM152*$CM$158</f>
        <v>0</v>
      </c>
      <c r="CP152" s="10">
        <f>O152+T152+X152+Z152+AE152+AG152+AK152+AM152+AQ152+AS152+AW152+AZ152+BC152+BE152+BI152+BK152+BO152+BQ152+BU152+BW152+CA152+CC152+CG152+CI152+CM152</f>
        <v>0</v>
      </c>
      <c r="CQ152" s="10">
        <f>S152+U152+AB152+AH152+AN152+AT152+AY152+BF152+BL152+BR152+BX152+CD152+CJ152</f>
        <v>0</v>
      </c>
      <c r="CR152" s="10">
        <f>Q152+W152+AC152+AI152+AO152+AU152+BG152+BS152+CE152</f>
        <v>0</v>
      </c>
      <c r="CS152" s="58">
        <f>N152+P152+R152+V152+Y152+AA152+AD152+AF152+AJ152+AL152+AP152+AR152+AV152+AX152+BB152+BD152+BH152+BJ152+BN152+BP152+BT152+BV152+BZ152+CF152+CL152</f>
        <v>0</v>
      </c>
      <c r="CT152" s="10">
        <f>BA152+BM152+BY152+CK152</f>
        <v>0</v>
      </c>
      <c r="CU152" s="10">
        <f>CB152+CH152</f>
        <v>0</v>
      </c>
      <c r="CW152" s="33">
        <f>COUNT(N152:CM152)</f>
        <v>1</v>
      </c>
      <c r="CX152" s="61">
        <v>1</v>
      </c>
      <c r="CY152" s="61">
        <v>0</v>
      </c>
      <c r="CZ152" s="63">
        <f>CN152/CW152</f>
        <v>0</v>
      </c>
    </row>
    <row r="153" spans="1:104" ht="23.25" thickBot="1" x14ac:dyDescent="0.5">
      <c r="A153" s="35"/>
      <c r="B153" s="8"/>
      <c r="C153" s="50">
        <f>SUM(C4:C152)</f>
        <v>13</v>
      </c>
      <c r="D153" s="24">
        <f>SUM(D4:D152)</f>
        <v>78</v>
      </c>
      <c r="E153" s="24">
        <f t="shared" ref="E153" si="0">SUM(E4:E152)</f>
        <v>12</v>
      </c>
      <c r="F153" s="24"/>
      <c r="G153" s="50">
        <f t="shared" ref="G153:L153" si="1">SUM(G4:G152)</f>
        <v>104</v>
      </c>
      <c r="H153" s="50">
        <f t="shared" si="1"/>
        <v>79</v>
      </c>
      <c r="I153" s="50">
        <f t="shared" si="1"/>
        <v>235</v>
      </c>
      <c r="J153" s="50">
        <f t="shared" si="1"/>
        <v>392</v>
      </c>
      <c r="K153" s="50">
        <f t="shared" si="1"/>
        <v>781</v>
      </c>
      <c r="L153" s="50">
        <f t="shared" si="1"/>
        <v>78</v>
      </c>
      <c r="M153" s="8"/>
      <c r="N153" s="40">
        <f>COUNT(N4:N152)</f>
        <v>20</v>
      </c>
      <c r="O153" s="40">
        <f t="shared" ref="O153:BC153" si="2">COUNT(O4:O152)</f>
        <v>41</v>
      </c>
      <c r="P153" s="40">
        <f t="shared" si="2"/>
        <v>26</v>
      </c>
      <c r="Q153" s="40">
        <f t="shared" si="2"/>
        <v>32</v>
      </c>
      <c r="R153" s="40">
        <f t="shared" si="2"/>
        <v>32</v>
      </c>
      <c r="S153" s="40">
        <f t="shared" si="2"/>
        <v>34</v>
      </c>
      <c r="T153" s="40">
        <f t="shared" si="2"/>
        <v>19</v>
      </c>
      <c r="U153" s="40">
        <f t="shared" si="2"/>
        <v>20</v>
      </c>
      <c r="V153" s="40">
        <f t="shared" si="2"/>
        <v>25</v>
      </c>
      <c r="W153" s="40">
        <f t="shared" si="2"/>
        <v>20</v>
      </c>
      <c r="X153" s="40">
        <f t="shared" si="2"/>
        <v>18</v>
      </c>
      <c r="Y153" s="40">
        <f t="shared" si="2"/>
        <v>22</v>
      </c>
      <c r="Z153" s="40">
        <f t="shared" si="2"/>
        <v>22</v>
      </c>
      <c r="AA153" s="40">
        <f t="shared" si="2"/>
        <v>25</v>
      </c>
      <c r="AB153" s="40">
        <f t="shared" si="2"/>
        <v>20</v>
      </c>
      <c r="AC153" s="40">
        <f t="shared" si="2"/>
        <v>24</v>
      </c>
      <c r="AD153" s="40">
        <f t="shared" si="2"/>
        <v>17</v>
      </c>
      <c r="AE153" s="40">
        <f t="shared" si="2"/>
        <v>20</v>
      </c>
      <c r="AF153" s="40">
        <f t="shared" si="2"/>
        <v>19</v>
      </c>
      <c r="AG153" s="40">
        <f t="shared" si="2"/>
        <v>32</v>
      </c>
      <c r="AH153" s="40">
        <f t="shared" si="2"/>
        <v>24</v>
      </c>
      <c r="AI153" s="40">
        <f t="shared" si="2"/>
        <v>29</v>
      </c>
      <c r="AJ153" s="40">
        <f t="shared" si="2"/>
        <v>20</v>
      </c>
      <c r="AK153" s="40">
        <f t="shared" si="2"/>
        <v>24</v>
      </c>
      <c r="AL153" s="40">
        <f t="shared" si="2"/>
        <v>24</v>
      </c>
      <c r="AM153" s="40">
        <f t="shared" si="2"/>
        <v>30</v>
      </c>
      <c r="AN153" s="40">
        <f t="shared" si="2"/>
        <v>32</v>
      </c>
      <c r="AO153" s="40">
        <f t="shared" si="2"/>
        <v>29</v>
      </c>
      <c r="AP153" s="40">
        <f t="shared" si="2"/>
        <v>28</v>
      </c>
      <c r="AQ153" s="40">
        <f t="shared" si="2"/>
        <v>26</v>
      </c>
      <c r="AR153" s="40">
        <f t="shared" si="2"/>
        <v>32</v>
      </c>
      <c r="AS153" s="40">
        <f t="shared" si="2"/>
        <v>34</v>
      </c>
      <c r="AT153" s="40">
        <f t="shared" si="2"/>
        <v>29</v>
      </c>
      <c r="AU153" s="40">
        <f t="shared" si="2"/>
        <v>20</v>
      </c>
      <c r="AV153" s="40">
        <f t="shared" si="2"/>
        <v>24</v>
      </c>
      <c r="AW153" s="40">
        <f t="shared" si="2"/>
        <v>27</v>
      </c>
      <c r="AX153" s="40">
        <f t="shared" si="2"/>
        <v>27</v>
      </c>
      <c r="AY153" s="40">
        <f t="shared" si="2"/>
        <v>29</v>
      </c>
      <c r="AZ153" s="40">
        <f t="shared" si="2"/>
        <v>38</v>
      </c>
      <c r="BA153" s="40">
        <f t="shared" si="2"/>
        <v>24</v>
      </c>
      <c r="BB153" s="40">
        <f t="shared" si="2"/>
        <v>36</v>
      </c>
      <c r="BC153" s="40">
        <f t="shared" si="2"/>
        <v>34</v>
      </c>
      <c r="BD153" s="40">
        <f t="shared" ref="BD153:BI153" si="3">COUNT(BD4:BD152)</f>
        <v>30</v>
      </c>
      <c r="BE153" s="40">
        <f t="shared" si="3"/>
        <v>42</v>
      </c>
      <c r="BF153" s="40">
        <f t="shared" si="3"/>
        <v>29</v>
      </c>
      <c r="BG153" s="40">
        <f t="shared" si="3"/>
        <v>23</v>
      </c>
      <c r="BH153" s="40">
        <f t="shared" si="3"/>
        <v>24</v>
      </c>
      <c r="BI153" s="40">
        <f t="shared" si="3"/>
        <v>28</v>
      </c>
      <c r="BJ153" s="40">
        <f t="shared" ref="BJ153:BO153" si="4">COUNT(BJ4:BJ152)</f>
        <v>30</v>
      </c>
      <c r="BK153" s="40">
        <f t="shared" si="4"/>
        <v>38</v>
      </c>
      <c r="BL153" s="40">
        <f t="shared" si="4"/>
        <v>28</v>
      </c>
      <c r="BM153" s="40">
        <f t="shared" si="4"/>
        <v>23</v>
      </c>
      <c r="BN153" s="40">
        <f t="shared" si="4"/>
        <v>25</v>
      </c>
      <c r="BO153" s="40">
        <f t="shared" si="4"/>
        <v>24</v>
      </c>
      <c r="BP153" s="40">
        <f t="shared" ref="BP153:BU153" si="5">COUNT(BP4:BP152)</f>
        <v>21</v>
      </c>
      <c r="BQ153" s="40">
        <f t="shared" si="5"/>
        <v>34</v>
      </c>
      <c r="BR153" s="40">
        <f t="shared" si="5"/>
        <v>24</v>
      </c>
      <c r="BS153" s="40">
        <f t="shared" si="5"/>
        <v>15</v>
      </c>
      <c r="BT153" s="40">
        <f t="shared" si="5"/>
        <v>22</v>
      </c>
      <c r="BU153" s="40">
        <f t="shared" si="5"/>
        <v>23</v>
      </c>
      <c r="BV153" s="40">
        <f t="shared" ref="BV153:CA153" si="6">COUNT(BV4:BV152)</f>
        <v>26</v>
      </c>
      <c r="BW153" s="40">
        <f t="shared" si="6"/>
        <v>27</v>
      </c>
      <c r="BX153" s="40">
        <f t="shared" si="6"/>
        <v>23</v>
      </c>
      <c r="BY153" s="40">
        <f t="shared" si="6"/>
        <v>22</v>
      </c>
      <c r="BZ153" s="40">
        <f t="shared" si="6"/>
        <v>22</v>
      </c>
      <c r="CA153" s="40">
        <f t="shared" si="6"/>
        <v>30</v>
      </c>
      <c r="CB153" s="40">
        <v>28</v>
      </c>
      <c r="CC153" s="40">
        <v>33</v>
      </c>
      <c r="CD153" s="40">
        <v>27</v>
      </c>
      <c r="CE153" s="40">
        <v>25</v>
      </c>
      <c r="CF153" s="40">
        <v>24</v>
      </c>
      <c r="CG153" s="40">
        <v>23</v>
      </c>
      <c r="CH153" s="9">
        <f>COUNT(CH4:CH152)</f>
        <v>24</v>
      </c>
      <c r="CI153" s="9">
        <f t="shared" ref="CI153:CM153" si="7">COUNT(CI4:CI152)</f>
        <v>32</v>
      </c>
      <c r="CJ153" s="9">
        <f t="shared" si="7"/>
        <v>23</v>
      </c>
      <c r="CK153" s="9">
        <f t="shared" si="7"/>
        <v>24</v>
      </c>
      <c r="CL153" s="9">
        <f t="shared" si="7"/>
        <v>26</v>
      </c>
      <c r="CM153" s="9">
        <f t="shared" si="7"/>
        <v>22</v>
      </c>
      <c r="CO153" s="14"/>
      <c r="CP153" s="10"/>
      <c r="CQ153" s="10"/>
      <c r="CR153" s="10"/>
      <c r="CT153" s="10"/>
      <c r="CU153" s="10"/>
      <c r="CZ153" s="62"/>
    </row>
    <row r="154" spans="1:104" x14ac:dyDescent="0.45">
      <c r="A154" s="54"/>
      <c r="B154" s="8"/>
      <c r="C154" s="50">
        <v>13</v>
      </c>
      <c r="D154" s="24">
        <f>6*C154</f>
        <v>78</v>
      </c>
      <c r="E154" s="50"/>
      <c r="F154" s="50"/>
      <c r="G154" s="50">
        <f>C153*8</f>
        <v>104</v>
      </c>
      <c r="H154" s="83">
        <f>C154*6</f>
        <v>78</v>
      </c>
      <c r="I154" s="83">
        <f>$C154*18</f>
        <v>234</v>
      </c>
      <c r="J154" s="83">
        <f>$C154*30</f>
        <v>390</v>
      </c>
      <c r="K154" s="83">
        <f>$C154*60</f>
        <v>780</v>
      </c>
      <c r="L154" s="1">
        <f>D154</f>
        <v>78</v>
      </c>
      <c r="M154" s="50" t="s">
        <v>68</v>
      </c>
      <c r="N154" s="9">
        <v>662</v>
      </c>
      <c r="O154" s="9">
        <v>734</v>
      </c>
      <c r="P154" s="9">
        <v>707</v>
      </c>
      <c r="Q154" s="9">
        <v>717</v>
      </c>
      <c r="R154" s="9">
        <v>717</v>
      </c>
      <c r="S154" s="9">
        <v>717</v>
      </c>
      <c r="T154" s="9">
        <v>651</v>
      </c>
      <c r="U154" s="9">
        <v>662</v>
      </c>
      <c r="V154" s="9">
        <v>702</v>
      </c>
      <c r="W154" s="9">
        <v>662</v>
      </c>
      <c r="X154" s="9">
        <v>639</v>
      </c>
      <c r="Y154" s="9">
        <v>681</v>
      </c>
      <c r="Z154" s="9">
        <v>681</v>
      </c>
      <c r="AA154" s="9">
        <v>702</v>
      </c>
      <c r="AB154" s="9">
        <v>662</v>
      </c>
      <c r="AC154" s="9">
        <v>696</v>
      </c>
      <c r="AD154" s="9">
        <v>626</v>
      </c>
      <c r="AE154" s="9">
        <v>662</v>
      </c>
      <c r="AF154" s="9">
        <v>651</v>
      </c>
      <c r="AG154" s="9">
        <v>717</v>
      </c>
      <c r="AH154" s="9">
        <v>696</v>
      </c>
      <c r="AI154" s="9">
        <v>716</v>
      </c>
      <c r="AJ154" s="9">
        <v>662</v>
      </c>
      <c r="AK154" s="9">
        <v>696</v>
      </c>
      <c r="AL154" s="9">
        <v>696</v>
      </c>
      <c r="AM154" s="9">
        <v>717</v>
      </c>
      <c r="AN154" s="9">
        <v>717</v>
      </c>
      <c r="AO154" s="9">
        <v>716</v>
      </c>
      <c r="AP154" s="9">
        <v>715</v>
      </c>
      <c r="AQ154" s="9">
        <v>707</v>
      </c>
      <c r="AR154" s="9">
        <v>717</v>
      </c>
      <c r="AS154" s="9">
        <v>717</v>
      </c>
      <c r="AT154" s="9">
        <v>716</v>
      </c>
      <c r="AU154" s="9">
        <v>662</v>
      </c>
      <c r="AV154" s="9">
        <v>696</v>
      </c>
      <c r="AW154" s="9">
        <v>711</v>
      </c>
      <c r="AX154" s="9">
        <v>711</v>
      </c>
      <c r="AY154" s="9">
        <v>716</v>
      </c>
      <c r="AZ154" s="9">
        <v>717</v>
      </c>
      <c r="BA154" s="9">
        <v>696</v>
      </c>
      <c r="BB154" s="9">
        <v>717</v>
      </c>
      <c r="BC154" s="9">
        <v>717</v>
      </c>
      <c r="BD154" s="9">
        <v>717</v>
      </c>
      <c r="BE154" s="9">
        <v>717</v>
      </c>
      <c r="BF154" s="9">
        <v>716</v>
      </c>
      <c r="BG154" s="9">
        <v>689</v>
      </c>
      <c r="BH154" s="9">
        <v>696</v>
      </c>
      <c r="BI154" s="9">
        <v>714</v>
      </c>
      <c r="BJ154" s="9">
        <v>717</v>
      </c>
      <c r="BK154" s="9">
        <v>717</v>
      </c>
      <c r="BL154" s="9">
        <v>714</v>
      </c>
      <c r="BM154" s="9">
        <v>689</v>
      </c>
      <c r="BN154" s="9">
        <v>702</v>
      </c>
      <c r="BO154" s="9">
        <v>696</v>
      </c>
      <c r="BP154" s="9">
        <v>672</v>
      </c>
      <c r="BQ154" s="9">
        <v>717</v>
      </c>
      <c r="BR154" s="9">
        <v>696</v>
      </c>
      <c r="BS154" s="9">
        <v>597</v>
      </c>
      <c r="BT154" s="9">
        <v>681</v>
      </c>
      <c r="BU154" s="9">
        <v>689</v>
      </c>
      <c r="BV154" s="9">
        <v>707</v>
      </c>
      <c r="BW154" s="9">
        <v>711</v>
      </c>
      <c r="BX154" s="9">
        <v>689</v>
      </c>
      <c r="BY154" s="9">
        <v>681</v>
      </c>
      <c r="BZ154" s="9">
        <v>681</v>
      </c>
      <c r="CA154" s="9">
        <v>717</v>
      </c>
      <c r="CB154" s="9">
        <v>714</v>
      </c>
      <c r="CC154" s="9">
        <v>717</v>
      </c>
      <c r="CD154" s="9">
        <v>711</v>
      </c>
      <c r="CE154" s="9">
        <v>702</v>
      </c>
      <c r="CF154" s="9">
        <v>696</v>
      </c>
      <c r="CG154" s="9">
        <v>689</v>
      </c>
      <c r="CH154" s="9">
        <v>696</v>
      </c>
      <c r="CI154" s="9">
        <v>719</v>
      </c>
      <c r="CJ154" s="9">
        <v>689</v>
      </c>
      <c r="CK154" s="9">
        <v>696</v>
      </c>
      <c r="CL154" s="9">
        <v>707</v>
      </c>
      <c r="CM154" s="9">
        <v>681</v>
      </c>
      <c r="CN154" s="9"/>
      <c r="CO154" s="10"/>
      <c r="CP154" s="10"/>
      <c r="CQ154" s="10"/>
      <c r="CR154" s="10"/>
      <c r="CT154" s="10"/>
      <c r="CU154" s="10"/>
      <c r="CZ154" s="62"/>
    </row>
    <row r="155" spans="1:104" ht="23.25" thickBot="1" x14ac:dyDescent="0.5">
      <c r="H155" s="1" t="s">
        <v>160</v>
      </c>
      <c r="I155" s="1" t="s">
        <v>208</v>
      </c>
      <c r="J155" s="1" t="s">
        <v>235</v>
      </c>
      <c r="K155" s="1" t="s">
        <v>236</v>
      </c>
      <c r="M155" s="1" t="s">
        <v>67</v>
      </c>
      <c r="N155" s="1">
        <f t="shared" ref="N155:AU155" si="8">SUM(N4:N152)</f>
        <v>662</v>
      </c>
      <c r="O155" s="1">
        <f t="shared" si="8"/>
        <v>734</v>
      </c>
      <c r="P155" s="1">
        <f t="shared" si="8"/>
        <v>707</v>
      </c>
      <c r="Q155" s="1">
        <f t="shared" si="8"/>
        <v>717</v>
      </c>
      <c r="R155" s="1">
        <f t="shared" si="8"/>
        <v>717</v>
      </c>
      <c r="S155" s="1">
        <f t="shared" si="8"/>
        <v>717</v>
      </c>
      <c r="T155" s="1">
        <f t="shared" si="8"/>
        <v>651</v>
      </c>
      <c r="U155" s="1">
        <f t="shared" si="8"/>
        <v>662</v>
      </c>
      <c r="V155" s="1">
        <f t="shared" si="8"/>
        <v>702</v>
      </c>
      <c r="W155" s="1">
        <f t="shared" si="8"/>
        <v>662</v>
      </c>
      <c r="X155" s="1">
        <f t="shared" si="8"/>
        <v>639</v>
      </c>
      <c r="Y155" s="1">
        <f t="shared" si="8"/>
        <v>681</v>
      </c>
      <c r="Z155" s="1">
        <f t="shared" si="8"/>
        <v>681</v>
      </c>
      <c r="AA155" s="1">
        <f t="shared" si="8"/>
        <v>702</v>
      </c>
      <c r="AB155" s="1">
        <f t="shared" si="8"/>
        <v>662</v>
      </c>
      <c r="AC155" s="1">
        <f t="shared" si="8"/>
        <v>696</v>
      </c>
      <c r="AD155" s="1">
        <f t="shared" si="8"/>
        <v>626</v>
      </c>
      <c r="AE155" s="1">
        <f t="shared" si="8"/>
        <v>662</v>
      </c>
      <c r="AF155" s="1">
        <f t="shared" si="8"/>
        <v>651</v>
      </c>
      <c r="AG155" s="1">
        <f t="shared" si="8"/>
        <v>717</v>
      </c>
      <c r="AH155" s="1">
        <f t="shared" si="8"/>
        <v>696</v>
      </c>
      <c r="AI155" s="1">
        <f t="shared" si="8"/>
        <v>716</v>
      </c>
      <c r="AJ155" s="1">
        <f t="shared" si="8"/>
        <v>662</v>
      </c>
      <c r="AK155" s="1">
        <f t="shared" si="8"/>
        <v>698</v>
      </c>
      <c r="AL155" s="1">
        <f t="shared" si="8"/>
        <v>697</v>
      </c>
      <c r="AM155" s="1">
        <f t="shared" si="8"/>
        <v>719</v>
      </c>
      <c r="AN155" s="1">
        <f t="shared" si="8"/>
        <v>719</v>
      </c>
      <c r="AO155" s="1">
        <f t="shared" si="8"/>
        <v>720</v>
      </c>
      <c r="AP155" s="1">
        <f t="shared" si="8"/>
        <v>715</v>
      </c>
      <c r="AQ155" s="1">
        <f t="shared" si="8"/>
        <v>707</v>
      </c>
      <c r="AR155" s="1">
        <f t="shared" si="8"/>
        <v>732</v>
      </c>
      <c r="AS155" s="1">
        <f t="shared" si="8"/>
        <v>719</v>
      </c>
      <c r="AT155" s="1">
        <f t="shared" si="8"/>
        <v>716</v>
      </c>
      <c r="AU155" s="1">
        <f t="shared" si="8"/>
        <v>663</v>
      </c>
      <c r="AV155" s="1">
        <f>SUM(AV4:AV152)</f>
        <v>696</v>
      </c>
      <c r="AW155" s="1">
        <f>SUM(AW4:AW152)</f>
        <v>711</v>
      </c>
      <c r="AX155" s="1">
        <f t="shared" ref="AX155:BO155" si="9">SUM(AX4:AX152)</f>
        <v>713</v>
      </c>
      <c r="AY155" s="1">
        <f t="shared" si="9"/>
        <v>726</v>
      </c>
      <c r="AZ155" s="1">
        <f t="shared" si="9"/>
        <v>718</v>
      </c>
      <c r="BA155" s="1">
        <f t="shared" si="9"/>
        <v>681</v>
      </c>
      <c r="BB155" s="1">
        <f t="shared" si="9"/>
        <v>717</v>
      </c>
      <c r="BC155" s="1">
        <f t="shared" si="9"/>
        <v>717</v>
      </c>
      <c r="BD155" s="1">
        <f t="shared" si="9"/>
        <v>717</v>
      </c>
      <c r="BE155" s="1">
        <f t="shared" si="9"/>
        <v>718</v>
      </c>
      <c r="BF155" s="1">
        <f t="shared" si="9"/>
        <v>722</v>
      </c>
      <c r="BG155" s="1">
        <f t="shared" si="9"/>
        <v>689</v>
      </c>
      <c r="BH155" s="1">
        <f t="shared" si="9"/>
        <v>696</v>
      </c>
      <c r="BI155" s="1">
        <f t="shared" si="9"/>
        <v>715</v>
      </c>
      <c r="BJ155" s="1">
        <f t="shared" si="9"/>
        <v>718</v>
      </c>
      <c r="BK155" s="1">
        <f t="shared" si="9"/>
        <v>717</v>
      </c>
      <c r="BL155" s="1">
        <f t="shared" si="9"/>
        <v>715</v>
      </c>
      <c r="BM155" s="1">
        <f t="shared" si="9"/>
        <v>692</v>
      </c>
      <c r="BN155" s="1">
        <f t="shared" si="9"/>
        <v>707</v>
      </c>
      <c r="BO155" s="1">
        <f t="shared" si="9"/>
        <v>696</v>
      </c>
      <c r="BP155" s="1">
        <f t="shared" ref="BP155:BW155" si="10">SUM(BP4:BP152)</f>
        <v>672</v>
      </c>
      <c r="BQ155" s="1">
        <f t="shared" si="10"/>
        <v>722</v>
      </c>
      <c r="BR155" s="1">
        <f t="shared" si="10"/>
        <v>696</v>
      </c>
      <c r="BS155" s="1">
        <f t="shared" si="10"/>
        <v>597</v>
      </c>
      <c r="BT155" s="1">
        <f t="shared" si="10"/>
        <v>681</v>
      </c>
      <c r="BU155" s="1">
        <f t="shared" si="10"/>
        <v>694</v>
      </c>
      <c r="BV155" s="1">
        <f t="shared" si="10"/>
        <v>707</v>
      </c>
      <c r="BW155" s="1">
        <f t="shared" si="10"/>
        <v>711</v>
      </c>
      <c r="BX155" s="1">
        <f>SUM(BX4:BX152)</f>
        <v>689</v>
      </c>
      <c r="BY155" s="1">
        <f>SUM(BY4:BY152)</f>
        <v>685</v>
      </c>
      <c r="BZ155" s="1">
        <f>SUM(BZ4:BZ152)</f>
        <v>681</v>
      </c>
      <c r="CA155" s="1">
        <f>SUM(CA4:CA152)</f>
        <v>721</v>
      </c>
      <c r="CB155" s="1">
        <f t="shared" ref="CB155:CM155" si="11">SUM(CB4:CB152)</f>
        <v>720</v>
      </c>
      <c r="CC155" s="1">
        <f t="shared" si="11"/>
        <v>717</v>
      </c>
      <c r="CD155" s="1">
        <f>SUM(CD4:CD152)</f>
        <v>711</v>
      </c>
      <c r="CE155" s="1">
        <f t="shared" si="11"/>
        <v>707</v>
      </c>
      <c r="CF155" s="1">
        <f t="shared" si="11"/>
        <v>697</v>
      </c>
      <c r="CG155" s="1">
        <f t="shared" si="11"/>
        <v>693</v>
      </c>
      <c r="CH155" s="1">
        <f t="shared" si="11"/>
        <v>698</v>
      </c>
      <c r="CI155" s="1">
        <f t="shared" si="11"/>
        <v>720</v>
      </c>
      <c r="CJ155" s="1">
        <f t="shared" si="11"/>
        <v>690</v>
      </c>
      <c r="CK155" s="1">
        <f t="shared" si="11"/>
        <v>697</v>
      </c>
      <c r="CL155" s="1">
        <f t="shared" si="11"/>
        <v>708</v>
      </c>
      <c r="CM155" s="1">
        <f t="shared" si="11"/>
        <v>681</v>
      </c>
      <c r="CN155" s="1"/>
      <c r="CU155" s="10"/>
      <c r="CZ155" s="62"/>
    </row>
    <row r="156" spans="1:104" ht="23.25" thickBot="1" x14ac:dyDescent="0.5">
      <c r="A156" s="12"/>
      <c r="B156" s="13" t="s">
        <v>13</v>
      </c>
      <c r="C156" s="13"/>
      <c r="D156" s="28"/>
      <c r="E156" s="28"/>
      <c r="F156" s="28"/>
      <c r="G156" s="28"/>
      <c r="H156" s="28"/>
      <c r="I156" s="28"/>
      <c r="J156" s="28"/>
      <c r="K156" s="28"/>
      <c r="L156" s="28"/>
      <c r="M156" s="13"/>
      <c r="N156" s="42">
        <f t="shared" ref="N156:AD156" si="12">0.9*O156</f>
        <v>2.9969067287845339E-4</v>
      </c>
      <c r="O156" s="42">
        <f t="shared" si="12"/>
        <v>3.3298963653161486E-4</v>
      </c>
      <c r="P156" s="42">
        <f t="shared" si="12"/>
        <v>3.6998848503512759E-4</v>
      </c>
      <c r="Q156" s="42">
        <f t="shared" si="12"/>
        <v>4.110983167056973E-4</v>
      </c>
      <c r="R156" s="42">
        <f t="shared" si="12"/>
        <v>4.5677590745077476E-4</v>
      </c>
      <c r="S156" s="42">
        <f t="shared" si="12"/>
        <v>5.0752878605641639E-4</v>
      </c>
      <c r="T156" s="42">
        <f t="shared" si="12"/>
        <v>5.6392087339601814E-4</v>
      </c>
      <c r="U156" s="42">
        <f t="shared" si="12"/>
        <v>6.2657874821779786E-4</v>
      </c>
      <c r="V156" s="42">
        <f t="shared" si="12"/>
        <v>6.9619860913088655E-4</v>
      </c>
      <c r="W156" s="42">
        <f t="shared" si="12"/>
        <v>7.735540101454295E-4</v>
      </c>
      <c r="X156" s="42">
        <f t="shared" si="12"/>
        <v>8.595044557171439E-4</v>
      </c>
      <c r="Y156" s="42">
        <f t="shared" si="12"/>
        <v>9.5500495079682654E-4</v>
      </c>
      <c r="Z156" s="42">
        <f t="shared" si="12"/>
        <v>1.0611166119964739E-3</v>
      </c>
      <c r="AA156" s="42">
        <f t="shared" si="12"/>
        <v>1.1790184577738598E-3</v>
      </c>
      <c r="AB156" s="42">
        <f t="shared" si="12"/>
        <v>1.3100205086376221E-3</v>
      </c>
      <c r="AC156" s="42">
        <f t="shared" si="12"/>
        <v>1.4555783429306911E-3</v>
      </c>
      <c r="AD156" s="42">
        <f t="shared" si="12"/>
        <v>1.6173092699229901E-3</v>
      </c>
      <c r="AE156" s="42">
        <f t="shared" ref="AE156:AP156" si="13">0.9*AF156</f>
        <v>1.7970102999144335E-3</v>
      </c>
      <c r="AF156" s="42">
        <f t="shared" si="13"/>
        <v>1.9966781110160371E-3</v>
      </c>
      <c r="AG156" s="42">
        <f t="shared" si="13"/>
        <v>2.2185312344622636E-3</v>
      </c>
      <c r="AH156" s="42">
        <f t="shared" si="13"/>
        <v>2.4650347049580707E-3</v>
      </c>
      <c r="AI156" s="42">
        <f t="shared" si="13"/>
        <v>2.7389274499534117E-3</v>
      </c>
      <c r="AJ156" s="42">
        <f t="shared" si="13"/>
        <v>3.0432527221704573E-3</v>
      </c>
      <c r="AK156" s="42">
        <f t="shared" si="13"/>
        <v>3.3813919135227302E-3</v>
      </c>
      <c r="AL156" s="42">
        <f t="shared" si="13"/>
        <v>3.757102126136367E-3</v>
      </c>
      <c r="AM156" s="42">
        <f t="shared" si="13"/>
        <v>4.1745579179292966E-3</v>
      </c>
      <c r="AN156" s="42">
        <f t="shared" si="13"/>
        <v>4.6383976865881074E-3</v>
      </c>
      <c r="AO156" s="42">
        <f t="shared" si="13"/>
        <v>5.1537752073201196E-3</v>
      </c>
      <c r="AP156" s="42">
        <f t="shared" si="13"/>
        <v>5.7264168970223546E-3</v>
      </c>
      <c r="AQ156" s="42">
        <f>0.9*AR156</f>
        <v>6.3626854411359497E-3</v>
      </c>
      <c r="AR156" s="42">
        <f t="shared" ref="AR156:BC156" si="14">AS156*0.9</f>
        <v>7.0696504901510554E-3</v>
      </c>
      <c r="AS156" s="42">
        <f t="shared" si="14"/>
        <v>7.8551672112789506E-3</v>
      </c>
      <c r="AT156" s="42">
        <f t="shared" si="14"/>
        <v>8.7279635680877227E-3</v>
      </c>
      <c r="AU156" s="42">
        <f t="shared" si="14"/>
        <v>9.6977372978752467E-3</v>
      </c>
      <c r="AV156" s="42">
        <f t="shared" si="14"/>
        <v>1.0775263664305829E-2</v>
      </c>
      <c r="AW156" s="42">
        <f t="shared" si="14"/>
        <v>1.1972515182562033E-2</v>
      </c>
      <c r="AX156" s="42">
        <f t="shared" si="14"/>
        <v>1.3302794647291147E-2</v>
      </c>
      <c r="AY156" s="42">
        <f t="shared" si="14"/>
        <v>1.4780882941434608E-2</v>
      </c>
      <c r="AZ156" s="42">
        <f t="shared" si="14"/>
        <v>1.6423203268260675E-2</v>
      </c>
      <c r="BA156" s="42">
        <f t="shared" si="14"/>
        <v>1.824800363140075E-2</v>
      </c>
      <c r="BB156" s="42">
        <f t="shared" si="14"/>
        <v>2.0275559590445278E-2</v>
      </c>
      <c r="BC156" s="42">
        <f t="shared" si="14"/>
        <v>2.2528399544939199E-2</v>
      </c>
      <c r="BD156" s="42">
        <f t="shared" ref="BD156:BN156" si="15">BE156*0.9</f>
        <v>2.5031555049932444E-2</v>
      </c>
      <c r="BE156" s="42">
        <f t="shared" si="15"/>
        <v>2.7812838944369381E-2</v>
      </c>
      <c r="BF156" s="42">
        <f t="shared" si="15"/>
        <v>3.0903154382632643E-2</v>
      </c>
      <c r="BG156" s="42">
        <f t="shared" si="15"/>
        <v>3.4336838202925157E-2</v>
      </c>
      <c r="BH156" s="42">
        <f t="shared" si="15"/>
        <v>3.8152042447694622E-2</v>
      </c>
      <c r="BI156" s="42">
        <f t="shared" si="15"/>
        <v>4.2391158275216244E-2</v>
      </c>
      <c r="BJ156" s="42">
        <f t="shared" si="15"/>
        <v>4.7101286972462492E-2</v>
      </c>
      <c r="BK156" s="42">
        <f t="shared" si="15"/>
        <v>5.2334763302736099E-2</v>
      </c>
      <c r="BL156" s="42">
        <f t="shared" si="15"/>
        <v>5.814973700304011E-2</v>
      </c>
      <c r="BM156" s="42">
        <f t="shared" si="15"/>
        <v>6.4610818892266789E-2</v>
      </c>
      <c r="BN156" s="42">
        <f t="shared" si="15"/>
        <v>7.1789798769185315E-2</v>
      </c>
      <c r="BO156" s="42">
        <f t="shared" ref="BO156:CA156" si="16">BP156*0.9</f>
        <v>7.976644307687257E-2</v>
      </c>
      <c r="BP156" s="42">
        <f t="shared" si="16"/>
        <v>8.8629381196525081E-2</v>
      </c>
      <c r="BQ156" s="42">
        <f t="shared" si="16"/>
        <v>9.8477090218361193E-2</v>
      </c>
      <c r="BR156" s="42">
        <f t="shared" si="16"/>
        <v>0.10941898913151243</v>
      </c>
      <c r="BS156" s="42">
        <f t="shared" si="16"/>
        <v>0.12157665459056936</v>
      </c>
      <c r="BT156" s="42">
        <f t="shared" si="16"/>
        <v>0.13508517176729928</v>
      </c>
      <c r="BU156" s="42">
        <f t="shared" si="16"/>
        <v>0.15009463529699921</v>
      </c>
      <c r="BV156" s="42">
        <f t="shared" si="16"/>
        <v>0.16677181699666577</v>
      </c>
      <c r="BW156" s="42">
        <f t="shared" si="16"/>
        <v>0.18530201888518419</v>
      </c>
      <c r="BX156" s="42">
        <f t="shared" si="16"/>
        <v>0.2058911320946491</v>
      </c>
      <c r="BY156" s="42">
        <f t="shared" si="16"/>
        <v>0.22876792454961012</v>
      </c>
      <c r="BZ156" s="42">
        <f t="shared" si="16"/>
        <v>0.25418658283290013</v>
      </c>
      <c r="CA156" s="42">
        <f t="shared" si="16"/>
        <v>0.28242953648100017</v>
      </c>
      <c r="CB156" s="42">
        <f t="shared" ref="CB156" si="17">CC156*0.9</f>
        <v>0.31381059609000017</v>
      </c>
      <c r="CC156" s="42">
        <f t="shared" ref="CC156" si="18">CD156*0.9</f>
        <v>0.34867844010000015</v>
      </c>
      <c r="CD156" s="42">
        <f t="shared" ref="CD156" si="19">CE156*0.9</f>
        <v>0.38742048900000015</v>
      </c>
      <c r="CE156" s="42">
        <f t="shared" ref="CE156" si="20">CF156*0.9</f>
        <v>0.43046721000000016</v>
      </c>
      <c r="CF156" s="42">
        <f t="shared" ref="CF156:CL156" si="21">CG156*0.9</f>
        <v>0.47829690000000014</v>
      </c>
      <c r="CG156" s="42">
        <f t="shared" si="21"/>
        <v>0.53144100000000016</v>
      </c>
      <c r="CH156" s="42">
        <f t="shared" si="21"/>
        <v>0.59049000000000018</v>
      </c>
      <c r="CI156" s="42">
        <f t="shared" si="21"/>
        <v>0.65610000000000013</v>
      </c>
      <c r="CJ156" s="42">
        <f t="shared" si="21"/>
        <v>0.72900000000000009</v>
      </c>
      <c r="CK156" s="42">
        <f t="shared" si="21"/>
        <v>0.81</v>
      </c>
      <c r="CL156" s="42">
        <f t="shared" si="21"/>
        <v>0.9</v>
      </c>
      <c r="CM156" s="42">
        <v>1</v>
      </c>
      <c r="CO156" s="10"/>
      <c r="CP156" s="10"/>
      <c r="CQ156" s="10"/>
      <c r="CR156" s="10"/>
      <c r="CZ156" s="62"/>
    </row>
    <row r="157" spans="1:104" x14ac:dyDescent="0.45">
      <c r="AR157" s="1" t="s">
        <v>140</v>
      </c>
      <c r="AS157" s="1" t="s">
        <v>141</v>
      </c>
      <c r="AU157" s="1" t="s">
        <v>143</v>
      </c>
      <c r="AX157" s="1" t="s">
        <v>158</v>
      </c>
      <c r="AY157" s="1" t="s">
        <v>160</v>
      </c>
      <c r="AZ157" s="1" t="s">
        <v>161</v>
      </c>
      <c r="BA157" s="1" t="s">
        <v>164</v>
      </c>
      <c r="BE157" s="1" t="s">
        <v>176</v>
      </c>
      <c r="BF157" s="1" t="s">
        <v>177</v>
      </c>
      <c r="BI157" s="1" t="s">
        <v>176</v>
      </c>
      <c r="BJ157" s="1" t="s">
        <v>184</v>
      </c>
      <c r="BL157" s="1" t="s">
        <v>184</v>
      </c>
      <c r="BM157" s="1" t="s">
        <v>185</v>
      </c>
      <c r="BN157" s="1" t="s">
        <v>186</v>
      </c>
      <c r="BQ157" s="1" t="s">
        <v>209</v>
      </c>
      <c r="BU157" s="1" t="s">
        <v>208</v>
      </c>
      <c r="BY157" s="1" t="s">
        <v>224</v>
      </c>
      <c r="CA157" s="1" t="s">
        <v>225</v>
      </c>
      <c r="CB157" s="1" t="s">
        <v>234</v>
      </c>
      <c r="CE157" s="1" t="s">
        <v>186</v>
      </c>
      <c r="CF157" s="1" t="s">
        <v>176</v>
      </c>
      <c r="CG157" s="1" t="s">
        <v>224</v>
      </c>
      <c r="CH157" s="1" t="s">
        <v>398</v>
      </c>
      <c r="CI157" s="1" t="s">
        <v>399</v>
      </c>
      <c r="CJ157" s="1" t="s">
        <v>400</v>
      </c>
      <c r="CK157" s="1" t="s">
        <v>401</v>
      </c>
      <c r="CL157" s="1" t="s">
        <v>143</v>
      </c>
      <c r="CZ157" s="62"/>
    </row>
    <row r="158" spans="1:104" x14ac:dyDescent="0.45">
      <c r="N158" s="46">
        <f t="shared" ref="N158:AD158" si="22">0.9*O158</f>
        <v>2.9969067287845339E-4</v>
      </c>
      <c r="O158" s="46">
        <f t="shared" si="22"/>
        <v>3.3298963653161486E-4</v>
      </c>
      <c r="P158" s="46">
        <f t="shared" si="22"/>
        <v>3.6998848503512759E-4</v>
      </c>
      <c r="Q158" s="46">
        <f t="shared" si="22"/>
        <v>4.110983167056973E-4</v>
      </c>
      <c r="R158" s="46">
        <f t="shared" si="22"/>
        <v>4.5677590745077476E-4</v>
      </c>
      <c r="S158" s="46">
        <f t="shared" si="22"/>
        <v>5.0752878605641639E-4</v>
      </c>
      <c r="T158" s="46">
        <f t="shared" si="22"/>
        <v>5.6392087339601814E-4</v>
      </c>
      <c r="U158" s="46">
        <f t="shared" si="22"/>
        <v>6.2657874821779786E-4</v>
      </c>
      <c r="V158" s="46">
        <f t="shared" si="22"/>
        <v>6.9619860913088655E-4</v>
      </c>
      <c r="W158" s="46">
        <f t="shared" si="22"/>
        <v>7.735540101454295E-4</v>
      </c>
      <c r="X158" s="46">
        <f t="shared" si="22"/>
        <v>8.595044557171439E-4</v>
      </c>
      <c r="Y158" s="46">
        <f t="shared" si="22"/>
        <v>9.5500495079682654E-4</v>
      </c>
      <c r="Z158" s="46">
        <f t="shared" si="22"/>
        <v>1.0611166119964739E-3</v>
      </c>
      <c r="AA158" s="46">
        <f t="shared" si="22"/>
        <v>1.1790184577738598E-3</v>
      </c>
      <c r="AB158" s="46">
        <f t="shared" si="22"/>
        <v>1.3100205086376221E-3</v>
      </c>
      <c r="AC158" s="46">
        <f t="shared" si="22"/>
        <v>1.4555783429306911E-3</v>
      </c>
      <c r="AD158" s="46">
        <f t="shared" si="22"/>
        <v>1.6173092699229901E-3</v>
      </c>
      <c r="AE158" s="46">
        <f t="shared" ref="AE158:AP158" si="23">0.9*AF158</f>
        <v>1.7970102999144335E-3</v>
      </c>
      <c r="AF158" s="46">
        <f t="shared" si="23"/>
        <v>1.9966781110160371E-3</v>
      </c>
      <c r="AG158" s="46">
        <f t="shared" si="23"/>
        <v>2.2185312344622636E-3</v>
      </c>
      <c r="AH158" s="46">
        <f t="shared" si="23"/>
        <v>2.4650347049580707E-3</v>
      </c>
      <c r="AI158" s="46">
        <f t="shared" si="23"/>
        <v>2.7389274499534117E-3</v>
      </c>
      <c r="AJ158" s="46">
        <f t="shared" si="23"/>
        <v>3.0432527221704573E-3</v>
      </c>
      <c r="AK158" s="46">
        <f t="shared" si="23"/>
        <v>3.3813919135227302E-3</v>
      </c>
      <c r="AL158" s="46">
        <f t="shared" si="23"/>
        <v>3.757102126136367E-3</v>
      </c>
      <c r="AM158" s="46">
        <f t="shared" si="23"/>
        <v>4.1745579179292966E-3</v>
      </c>
      <c r="AN158" s="46">
        <f t="shared" si="23"/>
        <v>4.6383976865881074E-3</v>
      </c>
      <c r="AO158" s="46">
        <f t="shared" si="23"/>
        <v>5.1537752073201196E-3</v>
      </c>
      <c r="AP158" s="46">
        <f t="shared" si="23"/>
        <v>5.7264168970223546E-3</v>
      </c>
      <c r="AQ158" s="46">
        <f>0.9*AR158</f>
        <v>6.3626854411359497E-3</v>
      </c>
      <c r="AR158" s="46">
        <f t="shared" ref="AR158:BC158" si="24">AS158*0.9</f>
        <v>7.0696504901510554E-3</v>
      </c>
      <c r="AS158" s="46">
        <f t="shared" si="24"/>
        <v>7.8551672112789506E-3</v>
      </c>
      <c r="AT158" s="46">
        <f t="shared" si="24"/>
        <v>8.7279635680877227E-3</v>
      </c>
      <c r="AU158" s="46">
        <f t="shared" si="24"/>
        <v>9.6977372978752467E-3</v>
      </c>
      <c r="AV158" s="46">
        <f t="shared" si="24"/>
        <v>1.0775263664305829E-2</v>
      </c>
      <c r="AW158" s="46">
        <f t="shared" si="24"/>
        <v>1.1972515182562033E-2</v>
      </c>
      <c r="AX158" s="46">
        <f t="shared" si="24"/>
        <v>1.3302794647291147E-2</v>
      </c>
      <c r="AY158" s="46">
        <f t="shared" si="24"/>
        <v>1.4780882941434608E-2</v>
      </c>
      <c r="AZ158" s="46">
        <f t="shared" si="24"/>
        <v>1.6423203268260675E-2</v>
      </c>
      <c r="BA158" s="46">
        <f t="shared" si="24"/>
        <v>1.824800363140075E-2</v>
      </c>
      <c r="BB158" s="46">
        <f t="shared" si="24"/>
        <v>2.0275559590445278E-2</v>
      </c>
      <c r="BC158" s="46">
        <f t="shared" si="24"/>
        <v>2.2528399544939199E-2</v>
      </c>
      <c r="BD158" s="46">
        <f t="shared" ref="BD158:BN158" si="25">BE158*0.9</f>
        <v>2.5031555049932444E-2</v>
      </c>
      <c r="BE158" s="46">
        <f t="shared" si="25"/>
        <v>2.7812838944369381E-2</v>
      </c>
      <c r="BF158" s="46">
        <f t="shared" si="25"/>
        <v>3.0903154382632643E-2</v>
      </c>
      <c r="BG158" s="46">
        <f t="shared" si="25"/>
        <v>3.4336838202925157E-2</v>
      </c>
      <c r="BH158" s="46">
        <f t="shared" si="25"/>
        <v>3.8152042447694622E-2</v>
      </c>
      <c r="BI158" s="46">
        <f t="shared" si="25"/>
        <v>4.2391158275216244E-2</v>
      </c>
      <c r="BJ158" s="46">
        <f t="shared" si="25"/>
        <v>4.7101286972462492E-2</v>
      </c>
      <c r="BK158" s="46">
        <f t="shared" si="25"/>
        <v>5.2334763302736099E-2</v>
      </c>
      <c r="BL158" s="46">
        <f t="shared" si="25"/>
        <v>5.814973700304011E-2</v>
      </c>
      <c r="BM158" s="46">
        <f t="shared" si="25"/>
        <v>6.4610818892266789E-2</v>
      </c>
      <c r="BN158" s="46">
        <f t="shared" si="25"/>
        <v>7.1789798769185315E-2</v>
      </c>
      <c r="BO158" s="46">
        <f t="shared" ref="BO158:CA158" si="26">BP158*0.9</f>
        <v>7.976644307687257E-2</v>
      </c>
      <c r="BP158" s="46">
        <f t="shared" si="26"/>
        <v>8.8629381196525081E-2</v>
      </c>
      <c r="BQ158" s="46">
        <f t="shared" si="26"/>
        <v>9.8477090218361193E-2</v>
      </c>
      <c r="BR158" s="46">
        <f t="shared" si="26"/>
        <v>0.10941898913151243</v>
      </c>
      <c r="BS158" s="46">
        <f t="shared" si="26"/>
        <v>0.12157665459056936</v>
      </c>
      <c r="BT158" s="46">
        <f t="shared" si="26"/>
        <v>0.13508517176729928</v>
      </c>
      <c r="BU158" s="46">
        <f t="shared" si="26"/>
        <v>0.15009463529699921</v>
      </c>
      <c r="BV158" s="46">
        <f t="shared" si="26"/>
        <v>0.16677181699666577</v>
      </c>
      <c r="BW158" s="46">
        <f t="shared" si="26"/>
        <v>0.18530201888518419</v>
      </c>
      <c r="BX158" s="46">
        <f t="shared" si="26"/>
        <v>0.2058911320946491</v>
      </c>
      <c r="BY158" s="46">
        <f t="shared" si="26"/>
        <v>0.22876792454961012</v>
      </c>
      <c r="BZ158" s="46">
        <f t="shared" si="26"/>
        <v>0.25418658283290013</v>
      </c>
      <c r="CA158" s="46">
        <f t="shared" si="26"/>
        <v>0.28242953648100017</v>
      </c>
      <c r="CB158" s="46">
        <f t="shared" ref="CB158" si="27">CC158*0.9</f>
        <v>0.31381059609000017</v>
      </c>
      <c r="CC158" s="46">
        <f t="shared" ref="CC158" si="28">CD158*0.9</f>
        <v>0.34867844010000015</v>
      </c>
      <c r="CD158" s="46">
        <f t="shared" ref="CD158" si="29">CE158*0.9</f>
        <v>0.38742048900000015</v>
      </c>
      <c r="CE158" s="46">
        <f t="shared" ref="CE158" si="30">CF158*0.9</f>
        <v>0.43046721000000016</v>
      </c>
      <c r="CF158" s="46">
        <f t="shared" ref="CF158:CL158" si="31">CG158*0.9</f>
        <v>0.47829690000000014</v>
      </c>
      <c r="CG158" s="46">
        <f t="shared" si="31"/>
        <v>0.53144100000000016</v>
      </c>
      <c r="CH158" s="46">
        <f t="shared" si="31"/>
        <v>0.59049000000000018</v>
      </c>
      <c r="CI158" s="46">
        <f t="shared" si="31"/>
        <v>0.65610000000000013</v>
      </c>
      <c r="CJ158" s="46">
        <f t="shared" si="31"/>
        <v>0.72900000000000009</v>
      </c>
      <c r="CK158" s="46">
        <f t="shared" si="31"/>
        <v>0.81</v>
      </c>
      <c r="CL158" s="46">
        <f t="shared" si="31"/>
        <v>0.9</v>
      </c>
      <c r="CM158" s="1">
        <v>1</v>
      </c>
      <c r="CZ158" s="62"/>
    </row>
    <row r="159" spans="1:104" x14ac:dyDescent="0.45"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CZ159" s="62"/>
    </row>
    <row r="160" spans="1:104" x14ac:dyDescent="0.45">
      <c r="L160" s="2" t="s">
        <v>85</v>
      </c>
      <c r="N160" s="52" t="s">
        <v>87</v>
      </c>
      <c r="O160" s="47" t="s">
        <v>96</v>
      </c>
      <c r="P160" s="47" t="s">
        <v>87</v>
      </c>
      <c r="Q160" s="47" t="s">
        <v>89</v>
      </c>
      <c r="R160" s="47" t="s">
        <v>89</v>
      </c>
      <c r="S160" s="47" t="s">
        <v>87</v>
      </c>
      <c r="T160" s="47" t="s">
        <v>89</v>
      </c>
      <c r="U160" s="47" t="s">
        <v>96</v>
      </c>
      <c r="V160" s="47" t="s">
        <v>100</v>
      </c>
      <c r="W160" s="47" t="s">
        <v>89</v>
      </c>
      <c r="X160" s="47" t="s">
        <v>89</v>
      </c>
      <c r="Y160" s="47" t="s">
        <v>87</v>
      </c>
      <c r="Z160" s="47" t="s">
        <v>89</v>
      </c>
      <c r="AA160" s="47" t="s">
        <v>96</v>
      </c>
      <c r="AB160" s="47" t="s">
        <v>89</v>
      </c>
      <c r="AC160" s="47" t="s">
        <v>89</v>
      </c>
      <c r="AD160" s="47" t="s">
        <v>87</v>
      </c>
      <c r="AE160" s="47" t="s">
        <v>89</v>
      </c>
      <c r="AF160" s="47" t="s">
        <v>89</v>
      </c>
      <c r="AG160" s="47" t="s">
        <v>96</v>
      </c>
      <c r="AH160" s="47" t="s">
        <v>100</v>
      </c>
      <c r="AI160" s="1" t="s">
        <v>89</v>
      </c>
      <c r="AJ160" s="1" t="s">
        <v>89</v>
      </c>
      <c r="AK160" s="1" t="s">
        <v>89</v>
      </c>
      <c r="AL160" s="1" t="s">
        <v>89</v>
      </c>
      <c r="AM160" s="1" t="s">
        <v>96</v>
      </c>
      <c r="AN160" s="1" t="s">
        <v>100</v>
      </c>
      <c r="AO160" s="1" t="s">
        <v>89</v>
      </c>
      <c r="AP160" s="1" t="s">
        <v>89</v>
      </c>
      <c r="AQ160" s="1" t="s">
        <v>89</v>
      </c>
      <c r="AR160" s="1" t="s">
        <v>89</v>
      </c>
      <c r="AS160" s="1" t="s">
        <v>96</v>
      </c>
      <c r="AT160" s="1" t="s">
        <v>100</v>
      </c>
      <c r="AU160" s="1" t="s">
        <v>89</v>
      </c>
      <c r="AV160" s="1" t="s">
        <v>89</v>
      </c>
      <c r="AW160" s="1" t="s">
        <v>89</v>
      </c>
      <c r="AX160" s="1" t="s">
        <v>89</v>
      </c>
      <c r="AY160" s="1" t="s">
        <v>96</v>
      </c>
      <c r="AZ160" s="1" t="s">
        <v>100</v>
      </c>
      <c r="BA160" s="1" t="s">
        <v>89</v>
      </c>
      <c r="BB160" s="1" t="s">
        <v>87</v>
      </c>
      <c r="BC160" s="1" t="s">
        <v>89</v>
      </c>
      <c r="BD160" s="1" t="s">
        <v>89</v>
      </c>
      <c r="BE160" s="1" t="s">
        <v>96</v>
      </c>
      <c r="BF160" s="1" t="s">
        <v>100</v>
      </c>
      <c r="BG160" s="1" t="s">
        <v>89</v>
      </c>
      <c r="BH160" s="1" t="s">
        <v>87</v>
      </c>
      <c r="BI160" s="1" t="s">
        <v>89</v>
      </c>
      <c r="BJ160" s="1" t="s">
        <v>89</v>
      </c>
      <c r="BK160" s="1" t="s">
        <v>96</v>
      </c>
      <c r="BL160" s="1" t="s">
        <v>100</v>
      </c>
      <c r="BM160" s="1" t="s">
        <v>87</v>
      </c>
      <c r="BN160" s="1" t="s">
        <v>87</v>
      </c>
      <c r="BO160" s="1" t="s">
        <v>89</v>
      </c>
      <c r="BP160" s="1" t="s">
        <v>89</v>
      </c>
      <c r="BQ160" s="1" t="s">
        <v>96</v>
      </c>
      <c r="BR160" s="1" t="s">
        <v>100</v>
      </c>
      <c r="BS160" s="1" t="s">
        <v>87</v>
      </c>
      <c r="BT160" s="1" t="s">
        <v>87</v>
      </c>
      <c r="BU160" s="1" t="s">
        <v>89</v>
      </c>
      <c r="BV160" s="1" t="s">
        <v>89</v>
      </c>
      <c r="BW160" s="1" t="s">
        <v>96</v>
      </c>
      <c r="BX160" s="1" t="s">
        <v>100</v>
      </c>
      <c r="BY160" s="1" t="s">
        <v>89</v>
      </c>
      <c r="BZ160" s="1" t="s">
        <v>87</v>
      </c>
      <c r="CA160" s="1" t="s">
        <v>89</v>
      </c>
      <c r="CB160" s="1" t="s">
        <v>89</v>
      </c>
      <c r="CC160" s="1" t="s">
        <v>96</v>
      </c>
      <c r="CD160" s="1" t="s">
        <v>100</v>
      </c>
      <c r="CE160" s="1" t="s">
        <v>89</v>
      </c>
      <c r="CF160" s="1" t="s">
        <v>87</v>
      </c>
      <c r="CG160" s="1" t="s">
        <v>89</v>
      </c>
      <c r="CH160" s="1" t="s">
        <v>89</v>
      </c>
      <c r="CI160" s="1" t="s">
        <v>96</v>
      </c>
      <c r="CJ160" s="1" t="s">
        <v>100</v>
      </c>
      <c r="CK160" s="1" t="s">
        <v>89</v>
      </c>
      <c r="CL160" s="1" t="s">
        <v>87</v>
      </c>
      <c r="CM160" s="1" t="s">
        <v>89</v>
      </c>
      <c r="CZ160" s="62"/>
    </row>
    <row r="161" spans="2:104" x14ac:dyDescent="0.45">
      <c r="L161" s="2" t="s">
        <v>86</v>
      </c>
      <c r="N161" s="47" t="s">
        <v>88</v>
      </c>
      <c r="O161" s="47" t="s">
        <v>98</v>
      </c>
      <c r="P161" s="47" t="s">
        <v>99</v>
      </c>
      <c r="Q161" s="47" t="s">
        <v>90</v>
      </c>
      <c r="R161" s="47" t="s">
        <v>91</v>
      </c>
      <c r="S161" s="47" t="s">
        <v>92</v>
      </c>
      <c r="T161" s="47" t="s">
        <v>97</v>
      </c>
      <c r="U161" s="47" t="s">
        <v>98</v>
      </c>
      <c r="V161" s="47" t="s">
        <v>91</v>
      </c>
      <c r="W161" s="47" t="s">
        <v>90</v>
      </c>
      <c r="X161" s="47" t="s">
        <v>101</v>
      </c>
      <c r="Y161" s="47" t="s">
        <v>102</v>
      </c>
      <c r="Z161" s="47" t="s">
        <v>98</v>
      </c>
      <c r="AA161" s="47" t="s">
        <v>109</v>
      </c>
      <c r="AB161" s="47" t="s">
        <v>108</v>
      </c>
      <c r="AC161" s="47" t="s">
        <v>90</v>
      </c>
      <c r="AD161" s="47" t="s">
        <v>91</v>
      </c>
      <c r="AE161" s="47" t="s">
        <v>101</v>
      </c>
      <c r="AF161" s="47" t="s">
        <v>110</v>
      </c>
      <c r="AG161" s="47" t="s">
        <v>98</v>
      </c>
      <c r="AH161" s="47" t="s">
        <v>111</v>
      </c>
      <c r="AI161" s="1" t="s">
        <v>90</v>
      </c>
      <c r="AJ161" s="1" t="s">
        <v>112</v>
      </c>
      <c r="AK161" s="1" t="s">
        <v>101</v>
      </c>
      <c r="AL161" s="1" t="s">
        <v>113</v>
      </c>
      <c r="AM161" s="1" t="s">
        <v>97</v>
      </c>
      <c r="AN161" s="1" t="s">
        <v>111</v>
      </c>
      <c r="AO161" s="1" t="s">
        <v>90</v>
      </c>
      <c r="AP161" s="1" t="s">
        <v>108</v>
      </c>
      <c r="AQ161" s="1" t="s">
        <v>101</v>
      </c>
      <c r="AR161" s="1" t="s">
        <v>98</v>
      </c>
      <c r="AS161" s="1" t="s">
        <v>142</v>
      </c>
      <c r="AT161" s="1" t="s">
        <v>111</v>
      </c>
      <c r="AU161" s="1" t="s">
        <v>90</v>
      </c>
      <c r="AV161" s="1" t="s">
        <v>112</v>
      </c>
      <c r="AW161" s="1" t="s">
        <v>101</v>
      </c>
      <c r="AX161" s="1" t="s">
        <v>108</v>
      </c>
      <c r="AY161" s="1" t="s">
        <v>142</v>
      </c>
      <c r="AZ161" s="1" t="s">
        <v>111</v>
      </c>
      <c r="BA161" s="1" t="s">
        <v>90</v>
      </c>
      <c r="BB161" s="1" t="s">
        <v>112</v>
      </c>
      <c r="BC161" s="1" t="s">
        <v>113</v>
      </c>
      <c r="BD161" s="1" t="s">
        <v>187</v>
      </c>
      <c r="BE161" s="1" t="s">
        <v>98</v>
      </c>
      <c r="BF161" s="1" t="s">
        <v>111</v>
      </c>
      <c r="BG161" s="1" t="s">
        <v>90</v>
      </c>
      <c r="BH161" s="1" t="s">
        <v>188</v>
      </c>
      <c r="BI161" s="1" t="s">
        <v>112</v>
      </c>
      <c r="BJ161" s="1" t="s">
        <v>189</v>
      </c>
      <c r="BK161" s="1" t="s">
        <v>190</v>
      </c>
      <c r="BL161" s="1" t="s">
        <v>111</v>
      </c>
      <c r="BM161" s="1" t="s">
        <v>90</v>
      </c>
      <c r="BN161" s="1" t="s">
        <v>112</v>
      </c>
      <c r="BO161" s="1" t="s">
        <v>191</v>
      </c>
      <c r="BP161" s="1" t="s">
        <v>97</v>
      </c>
      <c r="BQ161" s="1" t="s">
        <v>98</v>
      </c>
      <c r="BR161" s="1" t="s">
        <v>111</v>
      </c>
      <c r="BS161" s="1" t="s">
        <v>90</v>
      </c>
      <c r="BT161" s="1" t="s">
        <v>112</v>
      </c>
      <c r="BU161" s="1" t="s">
        <v>210</v>
      </c>
      <c r="BV161" s="1" t="s">
        <v>210</v>
      </c>
      <c r="BW161" s="1" t="s">
        <v>98</v>
      </c>
      <c r="BX161" s="1" t="s">
        <v>111</v>
      </c>
      <c r="BY161" s="1" t="s">
        <v>90</v>
      </c>
      <c r="BZ161" s="1" t="s">
        <v>190</v>
      </c>
      <c r="CA161" s="1" t="s">
        <v>188</v>
      </c>
      <c r="CB161" s="1" t="s">
        <v>112</v>
      </c>
      <c r="CC161" s="1" t="s">
        <v>189</v>
      </c>
      <c r="CD161" s="1" t="s">
        <v>111</v>
      </c>
      <c r="CE161" s="1" t="s">
        <v>90</v>
      </c>
      <c r="CF161" s="1" t="s">
        <v>112</v>
      </c>
      <c r="CG161" s="1" t="s">
        <v>238</v>
      </c>
      <c r="CH161" s="1" t="s">
        <v>190</v>
      </c>
      <c r="CI161" s="1" t="s">
        <v>98</v>
      </c>
      <c r="CJ161" s="1" t="s">
        <v>111</v>
      </c>
      <c r="CK161" s="1" t="s">
        <v>90</v>
      </c>
      <c r="CL161" s="1" t="s">
        <v>112</v>
      </c>
      <c r="CM161" s="1" t="s">
        <v>238</v>
      </c>
      <c r="CZ161" s="62"/>
    </row>
    <row r="162" spans="2:104" x14ac:dyDescent="0.45">
      <c r="B162" s="2" t="s">
        <v>48</v>
      </c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CZ162" s="62"/>
    </row>
    <row r="163" spans="2:104" x14ac:dyDescent="0.45"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BA163" s="51" t="s">
        <v>165</v>
      </c>
      <c r="CZ163" s="62"/>
    </row>
    <row r="164" spans="2:104" x14ac:dyDescent="0.45">
      <c r="B164" s="49" t="s">
        <v>53</v>
      </c>
      <c r="I164" s="2" t="s">
        <v>15</v>
      </c>
      <c r="N164" s="47">
        <v>7</v>
      </c>
      <c r="O164" s="47"/>
      <c r="P164" s="47"/>
      <c r="Q164" s="47"/>
      <c r="R164" s="47"/>
      <c r="S164" s="47"/>
      <c r="T164" s="47"/>
      <c r="U164" s="47"/>
      <c r="V164" s="47"/>
      <c r="W164" s="47"/>
      <c r="X164" s="2" t="s">
        <v>81</v>
      </c>
      <c r="Y164" s="2"/>
      <c r="CZ164" s="62"/>
    </row>
    <row r="165" spans="2:104" x14ac:dyDescent="0.45">
      <c r="B165" s="49" t="s">
        <v>54</v>
      </c>
      <c r="I165" s="2" t="s">
        <v>8</v>
      </c>
      <c r="N165" s="47">
        <v>1</v>
      </c>
      <c r="O165" s="47"/>
      <c r="P165" s="47"/>
      <c r="Q165" s="47"/>
      <c r="R165" s="47"/>
      <c r="S165" s="47"/>
      <c r="T165" s="47"/>
      <c r="U165" s="47"/>
      <c r="V165" s="47"/>
      <c r="W165" s="47"/>
      <c r="X165" s="2"/>
      <c r="Y165" s="2"/>
      <c r="CZ165" s="62"/>
    </row>
    <row r="166" spans="2:104" x14ac:dyDescent="0.45">
      <c r="B166" s="49" t="s">
        <v>55</v>
      </c>
      <c r="I166" s="2" t="s">
        <v>15</v>
      </c>
      <c r="N166" s="47">
        <v>2</v>
      </c>
      <c r="O166" s="47"/>
      <c r="P166" s="47"/>
      <c r="Q166" s="47"/>
      <c r="R166" s="47"/>
      <c r="S166" s="47"/>
      <c r="T166" s="47"/>
      <c r="U166" s="47"/>
      <c r="V166" s="47"/>
      <c r="W166" s="47"/>
      <c r="X166" s="2" t="s">
        <v>82</v>
      </c>
      <c r="Y166" s="2"/>
      <c r="AH166" s="1" t="s">
        <v>144</v>
      </c>
      <c r="AI166" s="2"/>
      <c r="AJ166" s="47"/>
      <c r="AK166" s="47"/>
      <c r="AL166" s="47"/>
      <c r="AM166" s="47"/>
      <c r="CZ166" s="62"/>
    </row>
    <row r="167" spans="2:104" x14ac:dyDescent="0.45">
      <c r="B167" s="49" t="s">
        <v>56</v>
      </c>
      <c r="I167" s="2" t="s">
        <v>7</v>
      </c>
      <c r="N167" s="47">
        <v>1</v>
      </c>
      <c r="O167" s="47"/>
      <c r="P167" s="47"/>
      <c r="Q167" s="47"/>
      <c r="R167" s="47"/>
      <c r="S167" s="47"/>
      <c r="T167" s="47"/>
      <c r="U167" s="47"/>
      <c r="V167" s="47"/>
      <c r="W167" s="47"/>
      <c r="X167" s="2"/>
      <c r="Y167" s="2"/>
      <c r="CZ167" s="62"/>
    </row>
    <row r="168" spans="2:104" x14ac:dyDescent="0.45">
      <c r="B168" s="49" t="s">
        <v>57</v>
      </c>
      <c r="I168" s="2" t="s">
        <v>15</v>
      </c>
      <c r="N168" s="47">
        <v>2</v>
      </c>
      <c r="O168" s="47"/>
      <c r="P168" s="47"/>
      <c r="Q168" s="47"/>
      <c r="R168" s="47"/>
      <c r="S168" s="47"/>
      <c r="T168" s="47"/>
      <c r="U168" s="47"/>
      <c r="V168" s="47"/>
      <c r="W168" s="47"/>
      <c r="X168" s="2" t="s">
        <v>245</v>
      </c>
      <c r="AA168" s="2">
        <v>899</v>
      </c>
      <c r="AC168" s="10"/>
      <c r="AI168" s="2" t="s">
        <v>243</v>
      </c>
      <c r="AK168" s="47"/>
      <c r="AL168" s="47"/>
      <c r="AM168" s="1">
        <v>3100</v>
      </c>
      <c r="CZ168" s="62"/>
    </row>
    <row r="169" spans="2:104" x14ac:dyDescent="0.45">
      <c r="B169" s="49" t="s">
        <v>58</v>
      </c>
      <c r="I169" s="2" t="s">
        <v>3</v>
      </c>
      <c r="N169" s="47">
        <v>4</v>
      </c>
      <c r="O169" s="47"/>
      <c r="P169" s="47"/>
      <c r="Q169" s="47"/>
      <c r="R169" s="47"/>
      <c r="S169" s="47"/>
      <c r="T169" s="47"/>
      <c r="U169" s="47"/>
      <c r="V169" s="47"/>
      <c r="W169" s="47"/>
      <c r="X169" s="2" t="s">
        <v>247</v>
      </c>
      <c r="AA169" s="2">
        <v>816</v>
      </c>
      <c r="AC169" s="10"/>
      <c r="AI169" s="2" t="s">
        <v>246</v>
      </c>
      <c r="AK169" s="47"/>
      <c r="AL169" s="47"/>
      <c r="AM169" s="1">
        <v>2965</v>
      </c>
      <c r="CZ169" s="62"/>
    </row>
    <row r="170" spans="2:104" x14ac:dyDescent="0.45">
      <c r="B170" s="49" t="s">
        <v>59</v>
      </c>
      <c r="I170" s="2" t="s">
        <v>8</v>
      </c>
      <c r="N170" s="47">
        <v>2</v>
      </c>
      <c r="O170" s="47"/>
      <c r="P170" s="47"/>
      <c r="Q170" s="47"/>
      <c r="R170" s="47"/>
      <c r="S170" s="47"/>
      <c r="T170" s="47"/>
      <c r="U170" s="47"/>
      <c r="V170" s="47"/>
      <c r="W170" s="47"/>
      <c r="X170" s="51" t="s">
        <v>246</v>
      </c>
      <c r="AA170" s="2">
        <v>805</v>
      </c>
      <c r="AC170" s="10"/>
      <c r="AI170" s="2" t="s">
        <v>248</v>
      </c>
      <c r="AK170" s="47"/>
      <c r="AL170" s="47"/>
      <c r="AM170" s="1">
        <v>2854</v>
      </c>
      <c r="CZ170" s="62"/>
    </row>
    <row r="171" spans="2:104" x14ac:dyDescent="0.45">
      <c r="B171" s="49" t="s">
        <v>60</v>
      </c>
      <c r="I171" s="2" t="s">
        <v>3</v>
      </c>
      <c r="N171" s="47">
        <v>1</v>
      </c>
      <c r="O171" s="47"/>
      <c r="P171" s="47"/>
      <c r="Q171" s="47"/>
      <c r="R171" s="47"/>
      <c r="S171" s="47"/>
      <c r="T171" s="47"/>
      <c r="U171" s="47"/>
      <c r="V171" s="47"/>
      <c r="W171" s="47"/>
      <c r="X171" s="2"/>
      <c r="AA171" s="2"/>
      <c r="CZ171" s="62"/>
    </row>
    <row r="172" spans="2:104" x14ac:dyDescent="0.45">
      <c r="B172" s="49" t="s">
        <v>64</v>
      </c>
      <c r="I172" s="2" t="s">
        <v>0</v>
      </c>
      <c r="N172" s="47">
        <v>4</v>
      </c>
      <c r="O172" s="47"/>
      <c r="P172" s="47"/>
      <c r="Q172" s="47"/>
      <c r="R172" s="47"/>
      <c r="S172" s="47"/>
      <c r="T172" s="47"/>
      <c r="U172" s="47"/>
      <c r="V172" s="47"/>
      <c r="W172" s="47"/>
      <c r="X172" s="2" t="s">
        <v>83</v>
      </c>
      <c r="AA172" s="2"/>
      <c r="AF172" s="51" t="s">
        <v>145</v>
      </c>
      <c r="AI172" s="2"/>
      <c r="AJ172" s="47"/>
      <c r="AK172" s="47"/>
      <c r="AL172" s="47"/>
      <c r="AM172" s="47"/>
      <c r="CZ172" s="62"/>
    </row>
    <row r="173" spans="2:104" x14ac:dyDescent="0.45">
      <c r="B173" s="49" t="s">
        <v>65</v>
      </c>
      <c r="I173" s="51" t="s">
        <v>3</v>
      </c>
      <c r="N173" s="47">
        <v>1</v>
      </c>
      <c r="O173" s="47"/>
      <c r="P173" s="47"/>
      <c r="Q173" s="47"/>
      <c r="R173" s="47"/>
      <c r="S173" s="47"/>
      <c r="T173" s="47"/>
      <c r="U173" s="47"/>
      <c r="V173" s="47"/>
      <c r="W173" s="47"/>
      <c r="X173" s="2"/>
      <c r="AA173" s="2"/>
      <c r="AI173" s="2" t="s">
        <v>243</v>
      </c>
      <c r="AK173" s="47"/>
      <c r="AL173" s="47"/>
      <c r="AM173" s="47">
        <v>42.465753424657535</v>
      </c>
      <c r="CZ173" s="62"/>
    </row>
    <row r="174" spans="2:104" x14ac:dyDescent="0.45">
      <c r="B174" s="49" t="s">
        <v>146</v>
      </c>
      <c r="I174" s="51" t="s">
        <v>0</v>
      </c>
      <c r="N174" s="47">
        <v>6</v>
      </c>
      <c r="O174" s="47"/>
      <c r="P174" s="47"/>
      <c r="Q174" s="47"/>
      <c r="R174" s="47"/>
      <c r="S174" s="47"/>
      <c r="T174" s="47"/>
      <c r="U174" s="47"/>
      <c r="V174" s="47"/>
      <c r="W174" s="47"/>
      <c r="X174" s="2" t="s">
        <v>250</v>
      </c>
      <c r="AA174" s="2">
        <v>651</v>
      </c>
      <c r="AI174" s="2" t="s">
        <v>246</v>
      </c>
      <c r="AL174" s="47"/>
      <c r="AM174" s="47">
        <v>38.506493506493506</v>
      </c>
      <c r="CZ174" s="62"/>
    </row>
    <row r="175" spans="2:104" x14ac:dyDescent="0.45">
      <c r="B175" s="2" t="s">
        <v>147</v>
      </c>
      <c r="I175" s="51" t="s">
        <v>7</v>
      </c>
      <c r="L175" s="51"/>
      <c r="N175" s="47">
        <v>1</v>
      </c>
      <c r="O175" s="47"/>
      <c r="P175" s="47"/>
      <c r="Q175" s="47"/>
      <c r="R175" s="47"/>
      <c r="S175" s="47"/>
      <c r="T175" s="47"/>
      <c r="U175" s="47"/>
      <c r="V175" s="47"/>
      <c r="W175" s="47"/>
      <c r="X175" s="2" t="s">
        <v>243</v>
      </c>
      <c r="AA175" s="2">
        <v>611</v>
      </c>
      <c r="AI175" s="2" t="s">
        <v>248</v>
      </c>
      <c r="AK175" s="47"/>
      <c r="AL175" s="47"/>
      <c r="AM175" s="47">
        <v>37.55263157894737</v>
      </c>
      <c r="CZ175" s="62"/>
    </row>
    <row r="176" spans="2:104" x14ac:dyDescent="0.45">
      <c r="B176" s="2" t="s">
        <v>148</v>
      </c>
      <c r="I176" s="51" t="s">
        <v>17</v>
      </c>
      <c r="L176" s="51"/>
      <c r="N176" s="47">
        <v>2</v>
      </c>
      <c r="O176" s="47"/>
      <c r="P176" s="47"/>
      <c r="Q176" s="47"/>
      <c r="R176" s="47"/>
      <c r="S176" s="47"/>
      <c r="T176" s="47"/>
      <c r="U176" s="47"/>
      <c r="V176" s="47"/>
      <c r="W176" s="47"/>
      <c r="X176" s="2" t="s">
        <v>246</v>
      </c>
      <c r="AA176" s="2">
        <v>608</v>
      </c>
      <c r="AI176" s="2"/>
      <c r="AJ176" s="47"/>
      <c r="AK176" s="47"/>
      <c r="AL176" s="47"/>
      <c r="AM176" s="47"/>
      <c r="CZ176" s="62"/>
    </row>
    <row r="177" spans="2:104" x14ac:dyDescent="0.45">
      <c r="B177" s="2" t="s">
        <v>149</v>
      </c>
      <c r="I177" s="51" t="s">
        <v>3</v>
      </c>
      <c r="L177" s="51"/>
      <c r="N177" s="47">
        <v>1</v>
      </c>
      <c r="O177" s="47"/>
      <c r="P177" s="47"/>
      <c r="Q177" s="47"/>
      <c r="R177" s="47"/>
      <c r="S177" s="47"/>
      <c r="T177" s="47"/>
      <c r="U177" s="47"/>
      <c r="V177" s="47"/>
      <c r="W177" s="47"/>
      <c r="X177" s="2"/>
      <c r="AA177" s="2"/>
      <c r="AI177" s="2"/>
      <c r="AJ177" s="47"/>
      <c r="AK177" s="47"/>
      <c r="AL177" s="47"/>
      <c r="AM177" s="47"/>
      <c r="CZ177" s="62"/>
    </row>
    <row r="178" spans="2:104" x14ac:dyDescent="0.45">
      <c r="B178" s="2" t="s">
        <v>159</v>
      </c>
      <c r="I178" s="51" t="s">
        <v>7</v>
      </c>
      <c r="L178" s="51"/>
      <c r="N178" s="47">
        <v>3</v>
      </c>
      <c r="O178" s="47"/>
      <c r="P178" s="47"/>
      <c r="Q178" s="47"/>
      <c r="R178" s="47"/>
      <c r="S178" s="47"/>
      <c r="T178" s="47"/>
      <c r="U178" s="47"/>
      <c r="V178" s="47"/>
      <c r="W178" s="47"/>
      <c r="X178" s="2" t="s">
        <v>11</v>
      </c>
      <c r="AA178" s="2"/>
      <c r="AI178" s="1" t="s">
        <v>66</v>
      </c>
      <c r="AJ178" s="47"/>
      <c r="AK178" s="47"/>
      <c r="AL178" s="47"/>
      <c r="AM178" s="47"/>
      <c r="CZ178" s="62"/>
    </row>
    <row r="179" spans="2:104" x14ac:dyDescent="0.45">
      <c r="B179" s="49" t="s">
        <v>166</v>
      </c>
      <c r="I179" s="51" t="s">
        <v>3</v>
      </c>
      <c r="L179" s="51"/>
      <c r="N179" s="47">
        <v>1</v>
      </c>
      <c r="O179" s="47"/>
      <c r="P179" s="47"/>
      <c r="Q179" s="47"/>
      <c r="R179" s="47"/>
      <c r="S179" s="47"/>
      <c r="T179" s="47"/>
      <c r="U179" s="47"/>
      <c r="V179" s="47"/>
      <c r="W179" s="47"/>
      <c r="X179" s="2"/>
      <c r="AA179" s="2"/>
      <c r="AI179" s="51" t="s">
        <v>7</v>
      </c>
      <c r="AJ179" s="47"/>
      <c r="AK179" s="47"/>
      <c r="AL179" s="47">
        <v>77</v>
      </c>
      <c r="AM179" s="47"/>
      <c r="CZ179" s="62"/>
    </row>
    <row r="180" spans="2:104" x14ac:dyDescent="0.45">
      <c r="B180" s="49" t="s">
        <v>200</v>
      </c>
      <c r="I180" s="51" t="s">
        <v>10</v>
      </c>
      <c r="L180" s="51"/>
      <c r="N180" s="47">
        <v>1</v>
      </c>
      <c r="O180" s="47"/>
      <c r="P180" s="47"/>
      <c r="Q180" s="47"/>
      <c r="R180" s="47"/>
      <c r="S180" s="47"/>
      <c r="T180" s="47"/>
      <c r="U180" s="47"/>
      <c r="V180" s="47"/>
      <c r="W180" s="47"/>
      <c r="X180" s="2" t="s">
        <v>7</v>
      </c>
      <c r="AA180" s="2">
        <v>493</v>
      </c>
      <c r="AI180" s="51" t="s">
        <v>15</v>
      </c>
      <c r="AJ180" s="47"/>
      <c r="AK180" s="47"/>
      <c r="AL180" s="47">
        <v>77</v>
      </c>
      <c r="AM180" s="47"/>
      <c r="CZ180" s="62"/>
    </row>
    <row r="181" spans="2:104" x14ac:dyDescent="0.45">
      <c r="B181" s="49" t="s">
        <v>201</v>
      </c>
      <c r="I181" s="51" t="s">
        <v>7</v>
      </c>
      <c r="L181" s="51"/>
      <c r="N181" s="47">
        <v>7</v>
      </c>
      <c r="O181" s="47"/>
      <c r="P181" s="47"/>
      <c r="Q181" s="47"/>
      <c r="R181" s="47"/>
      <c r="S181" s="47"/>
      <c r="T181" s="47"/>
      <c r="U181" s="47"/>
      <c r="V181" s="47"/>
      <c r="W181" s="47"/>
      <c r="X181" s="2" t="s">
        <v>3</v>
      </c>
      <c r="AA181" s="2">
        <v>378</v>
      </c>
      <c r="AI181" s="51" t="s">
        <v>131</v>
      </c>
      <c r="AJ181" s="47"/>
      <c r="AK181" s="47"/>
      <c r="AL181" s="47">
        <v>76</v>
      </c>
      <c r="AM181" s="47"/>
      <c r="CZ181" s="62"/>
    </row>
    <row r="182" spans="2:104" x14ac:dyDescent="0.45">
      <c r="B182" s="49" t="s">
        <v>194</v>
      </c>
      <c r="I182" s="51" t="s">
        <v>17</v>
      </c>
      <c r="L182" s="51"/>
      <c r="N182" s="47">
        <v>2</v>
      </c>
      <c r="O182" s="47"/>
      <c r="P182" s="47"/>
      <c r="Q182" s="47"/>
      <c r="R182" s="47"/>
      <c r="S182" s="47"/>
      <c r="T182" s="47"/>
      <c r="U182" s="47"/>
      <c r="V182" s="47"/>
      <c r="W182" s="47"/>
      <c r="X182" s="2" t="s">
        <v>17</v>
      </c>
      <c r="AA182" s="2">
        <v>359</v>
      </c>
      <c r="AI182" s="1" t="s">
        <v>3</v>
      </c>
      <c r="AJ182" s="47"/>
      <c r="AK182" s="47"/>
      <c r="AL182" s="47">
        <v>76</v>
      </c>
      <c r="AM182" s="47"/>
      <c r="CZ182" s="62"/>
    </row>
    <row r="183" spans="2:104" x14ac:dyDescent="0.45">
      <c r="B183" s="49" t="s">
        <v>199</v>
      </c>
      <c r="I183" s="51" t="s">
        <v>3</v>
      </c>
      <c r="L183" s="51"/>
      <c r="N183" s="47">
        <v>1</v>
      </c>
      <c r="O183" s="47"/>
      <c r="P183" s="47"/>
      <c r="Q183" s="47"/>
      <c r="R183" s="47"/>
      <c r="S183" s="47"/>
      <c r="T183" s="47"/>
      <c r="U183" s="47"/>
      <c r="V183" s="47"/>
      <c r="W183" s="47"/>
      <c r="X183" s="2"/>
      <c r="AA183" s="2"/>
      <c r="AJ183" s="47"/>
      <c r="AK183" s="47"/>
      <c r="AL183" s="47"/>
      <c r="AM183" s="47"/>
      <c r="CZ183" s="62"/>
    </row>
    <row r="184" spans="2:104" x14ac:dyDescent="0.45">
      <c r="B184" s="49" t="s">
        <v>196</v>
      </c>
      <c r="I184" s="51" t="s">
        <v>10</v>
      </c>
      <c r="L184" s="51"/>
      <c r="N184" s="47">
        <v>1</v>
      </c>
      <c r="O184" s="47"/>
      <c r="P184" s="47"/>
      <c r="Q184" s="47"/>
      <c r="R184" s="47"/>
      <c r="S184" s="47"/>
      <c r="T184" s="47"/>
      <c r="U184" s="47"/>
      <c r="V184" s="47"/>
      <c r="W184" s="47"/>
      <c r="X184" s="2" t="s">
        <v>84</v>
      </c>
      <c r="AA184" s="2"/>
      <c r="AI184" s="1" t="s">
        <v>240</v>
      </c>
      <c r="AJ184" s="47"/>
      <c r="AK184" s="47"/>
      <c r="AL184" s="47"/>
      <c r="AM184" s="47"/>
      <c r="CZ184" s="62"/>
    </row>
    <row r="185" spans="2:104" x14ac:dyDescent="0.45">
      <c r="B185" s="49" t="s">
        <v>195</v>
      </c>
      <c r="I185" s="51" t="s">
        <v>3</v>
      </c>
      <c r="L185" s="51"/>
      <c r="N185" s="47">
        <v>1</v>
      </c>
      <c r="O185" s="47"/>
      <c r="P185" s="47"/>
      <c r="Q185" s="47"/>
      <c r="R185" s="47"/>
      <c r="S185" s="47"/>
      <c r="T185" s="47"/>
      <c r="U185" s="47"/>
      <c r="V185" s="47"/>
      <c r="W185" s="47"/>
      <c r="X185" s="2"/>
      <c r="AA185" s="2"/>
      <c r="AI185" s="51" t="s">
        <v>7</v>
      </c>
      <c r="AJ185" s="47"/>
      <c r="AK185" s="47"/>
      <c r="AL185" s="47">
        <v>70</v>
      </c>
      <c r="AM185" s="47"/>
      <c r="CZ185" s="62"/>
    </row>
    <row r="186" spans="2:104" x14ac:dyDescent="0.45">
      <c r="B186" s="49" t="s">
        <v>198</v>
      </c>
      <c r="I186" s="51" t="s">
        <v>7</v>
      </c>
      <c r="L186" s="51"/>
      <c r="N186" s="47">
        <v>1</v>
      </c>
      <c r="O186" s="47"/>
      <c r="P186" s="47"/>
      <c r="Q186" s="47"/>
      <c r="R186" s="47"/>
      <c r="S186" s="47"/>
      <c r="T186" s="47"/>
      <c r="U186" s="47"/>
      <c r="V186" s="47"/>
      <c r="W186" s="47"/>
      <c r="X186" s="2" t="s">
        <v>248</v>
      </c>
      <c r="AA186" s="2">
        <v>998</v>
      </c>
      <c r="AI186" s="51" t="s">
        <v>15</v>
      </c>
      <c r="AJ186" s="47"/>
      <c r="AK186" s="47"/>
      <c r="AL186" s="47">
        <v>61</v>
      </c>
      <c r="AM186" s="47"/>
      <c r="CZ186" s="62"/>
    </row>
    <row r="187" spans="2:104" x14ac:dyDescent="0.45">
      <c r="B187" s="49" t="s">
        <v>197</v>
      </c>
      <c r="I187" s="51" t="s">
        <v>17</v>
      </c>
      <c r="L187" s="51"/>
      <c r="N187" s="47">
        <v>1</v>
      </c>
      <c r="O187" s="47"/>
      <c r="P187" s="47"/>
      <c r="Q187" s="47"/>
      <c r="R187" s="47"/>
      <c r="S187" s="47"/>
      <c r="T187" s="47"/>
      <c r="U187" s="47"/>
      <c r="V187" s="47"/>
      <c r="W187" s="47"/>
      <c r="X187" s="2" t="s">
        <v>243</v>
      </c>
      <c r="AA187" s="2">
        <v>979</v>
      </c>
      <c r="AI187" s="51" t="s">
        <v>3</v>
      </c>
      <c r="AJ187" s="47"/>
      <c r="AK187" s="47"/>
      <c r="AL187" s="47">
        <v>60</v>
      </c>
      <c r="AM187" s="47"/>
      <c r="CZ187" s="62"/>
    </row>
    <row r="188" spans="2:104" x14ac:dyDescent="0.45">
      <c r="B188" s="49" t="s">
        <v>211</v>
      </c>
      <c r="I188" s="51" t="s">
        <v>3</v>
      </c>
      <c r="L188" s="51"/>
      <c r="N188" s="47">
        <v>2</v>
      </c>
      <c r="O188" s="47"/>
      <c r="P188" s="47"/>
      <c r="Q188" s="47"/>
      <c r="R188" s="47"/>
      <c r="S188" s="47"/>
      <c r="T188" s="47"/>
      <c r="U188" s="47"/>
      <c r="V188" s="47"/>
      <c r="W188" s="47"/>
      <c r="X188" s="2" t="s">
        <v>246</v>
      </c>
      <c r="AA188" s="2">
        <v>892</v>
      </c>
      <c r="AI188" s="2"/>
      <c r="AJ188" s="47"/>
      <c r="AK188" s="47"/>
      <c r="AL188" s="47"/>
      <c r="AM188" s="47"/>
      <c r="CZ188" s="62"/>
    </row>
    <row r="189" spans="2:104" x14ac:dyDescent="0.45">
      <c r="B189" s="49" t="s">
        <v>241</v>
      </c>
      <c r="I189" s="51" t="s">
        <v>17</v>
      </c>
      <c r="L189" s="51"/>
      <c r="N189" s="47">
        <v>14</v>
      </c>
      <c r="O189" s="47"/>
      <c r="P189" s="47"/>
      <c r="Q189" s="47"/>
      <c r="R189" s="47"/>
      <c r="S189" s="47"/>
      <c r="T189" s="47"/>
      <c r="U189" s="47"/>
      <c r="V189" s="47"/>
      <c r="W189" s="47"/>
      <c r="X189" s="2"/>
      <c r="AA189" s="2"/>
      <c r="AI189" s="2"/>
      <c r="AJ189" s="47"/>
      <c r="AK189" s="47"/>
      <c r="AL189" s="47"/>
      <c r="AM189" s="47"/>
      <c r="CZ189" s="62"/>
    </row>
    <row r="190" spans="2:104" x14ac:dyDescent="0.45">
      <c r="B190" s="49" t="s">
        <v>242</v>
      </c>
      <c r="I190" s="51" t="s">
        <v>7</v>
      </c>
      <c r="L190" s="51"/>
      <c r="N190" s="47">
        <v>1</v>
      </c>
      <c r="O190" s="47"/>
      <c r="P190" s="47"/>
      <c r="Q190" s="47"/>
      <c r="R190" s="47"/>
      <c r="S190" s="47"/>
      <c r="T190" s="47"/>
      <c r="U190" s="47"/>
      <c r="V190" s="47"/>
      <c r="W190" s="47"/>
      <c r="X190" s="2" t="s">
        <v>162</v>
      </c>
      <c r="AA190" s="2"/>
      <c r="AI190" s="2"/>
      <c r="AJ190" s="47"/>
      <c r="AK190" s="47"/>
      <c r="AL190" s="47"/>
      <c r="AM190" s="47"/>
      <c r="CZ190" s="62"/>
    </row>
    <row r="191" spans="2:104" x14ac:dyDescent="0.45">
      <c r="B191" s="49" t="s">
        <v>403</v>
      </c>
      <c r="I191" s="51" t="s">
        <v>17</v>
      </c>
      <c r="L191" s="51"/>
      <c r="N191" s="47">
        <v>3</v>
      </c>
      <c r="O191" s="47"/>
      <c r="P191" s="47"/>
      <c r="Q191" s="47"/>
      <c r="R191" s="47"/>
      <c r="S191" s="47"/>
      <c r="T191" s="47"/>
      <c r="U191" s="47"/>
      <c r="V191" s="47"/>
      <c r="W191" s="47"/>
      <c r="X191" s="2"/>
      <c r="AA191" s="2"/>
      <c r="AI191" s="2"/>
      <c r="AJ191" s="47"/>
      <c r="AK191" s="47"/>
      <c r="AL191" s="47"/>
      <c r="AM191" s="47"/>
      <c r="CZ191" s="62"/>
    </row>
    <row r="192" spans="2:104" x14ac:dyDescent="0.45">
      <c r="B192" s="49" t="s">
        <v>404</v>
      </c>
      <c r="I192" s="51" t="s">
        <v>10</v>
      </c>
      <c r="N192" s="47">
        <v>1</v>
      </c>
      <c r="O192" s="47"/>
      <c r="P192" s="47"/>
      <c r="Q192" s="47"/>
      <c r="R192" s="47"/>
      <c r="S192" s="47"/>
      <c r="T192" s="47"/>
      <c r="U192" s="47"/>
      <c r="V192" s="47"/>
      <c r="W192" s="47"/>
      <c r="X192" s="2" t="s">
        <v>243</v>
      </c>
      <c r="AA192" s="2">
        <v>265</v>
      </c>
      <c r="AI192" s="2"/>
      <c r="AJ192" s="47"/>
      <c r="AK192" s="47"/>
      <c r="AL192" s="47"/>
      <c r="AM192" s="47"/>
      <c r="CZ192" s="62"/>
    </row>
    <row r="193" spans="2:104" x14ac:dyDescent="0.45">
      <c r="B193" s="49" t="s">
        <v>405</v>
      </c>
      <c r="I193" s="51" t="s">
        <v>17</v>
      </c>
      <c r="N193" s="47">
        <v>3</v>
      </c>
      <c r="O193" s="47"/>
      <c r="P193" s="47"/>
      <c r="Q193" s="47"/>
      <c r="R193" s="47"/>
      <c r="S193" s="47"/>
      <c r="T193" s="47"/>
      <c r="U193" s="47"/>
      <c r="V193" s="47"/>
      <c r="W193" s="47"/>
      <c r="X193" s="2" t="s">
        <v>256</v>
      </c>
      <c r="AA193" s="2">
        <v>238</v>
      </c>
      <c r="AI193" s="2"/>
      <c r="AJ193" s="47"/>
      <c r="AK193" s="47"/>
      <c r="AL193" s="47"/>
      <c r="AM193" s="47"/>
      <c r="CZ193" s="62"/>
    </row>
    <row r="194" spans="2:104" x14ac:dyDescent="0.45">
      <c r="O194" s="47"/>
      <c r="P194" s="47"/>
      <c r="Q194" s="47"/>
      <c r="R194" s="47"/>
      <c r="S194" s="47"/>
      <c r="T194" s="47"/>
      <c r="U194" s="47"/>
      <c r="V194" s="47"/>
      <c r="W194" s="47"/>
      <c r="X194" s="2" t="s">
        <v>250</v>
      </c>
      <c r="AA194" s="2">
        <v>197</v>
      </c>
      <c r="AI194" s="2"/>
      <c r="AJ194" s="47"/>
      <c r="AK194" s="47"/>
      <c r="AL194" s="47"/>
      <c r="AM194" s="47"/>
      <c r="CZ194" s="62"/>
    </row>
    <row r="195" spans="2:104" x14ac:dyDescent="0.45">
      <c r="N195" s="47">
        <f>SUM(N164:N193)</f>
        <v>78</v>
      </c>
      <c r="O195" s="47"/>
      <c r="P195" s="47"/>
      <c r="Q195" s="47"/>
      <c r="R195" s="47"/>
      <c r="S195" s="47"/>
      <c r="T195" s="47"/>
      <c r="U195" s="47"/>
      <c r="V195" s="47"/>
      <c r="W195" s="47"/>
      <c r="X195" s="2"/>
      <c r="Y195" s="2"/>
      <c r="AI195" s="2"/>
      <c r="AJ195" s="47"/>
      <c r="AK195" s="47"/>
      <c r="AL195" s="47"/>
      <c r="AM195" s="47"/>
      <c r="CZ195" s="62"/>
    </row>
    <row r="196" spans="2:104" x14ac:dyDescent="0.45">
      <c r="I196" s="51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2" t="s">
        <v>237</v>
      </c>
      <c r="Y196" s="2"/>
      <c r="AI196" s="2"/>
      <c r="AJ196" s="47"/>
      <c r="AK196" s="47"/>
      <c r="AL196" s="47"/>
      <c r="AM196" s="47"/>
      <c r="CZ196" s="62"/>
    </row>
    <row r="197" spans="2:104" x14ac:dyDescent="0.45">
      <c r="B197" s="2" t="s">
        <v>5</v>
      </c>
      <c r="I197" s="51" t="s">
        <v>15</v>
      </c>
      <c r="N197" s="47">
        <v>11</v>
      </c>
      <c r="O197" s="47"/>
      <c r="P197" s="47"/>
      <c r="Q197" s="47"/>
      <c r="R197" s="47"/>
      <c r="S197" s="47"/>
      <c r="T197" s="47"/>
      <c r="U197" s="47"/>
      <c r="V197" s="47"/>
      <c r="W197" s="47"/>
      <c r="X197" s="2" t="s">
        <v>245</v>
      </c>
      <c r="Y197" s="2"/>
      <c r="AA197" s="1">
        <v>110</v>
      </c>
      <c r="AI197" s="2"/>
      <c r="AJ197" s="47"/>
      <c r="AK197" s="47"/>
      <c r="AL197" s="47"/>
      <c r="AM197" s="47"/>
      <c r="CZ197" s="62"/>
    </row>
    <row r="198" spans="2:104" x14ac:dyDescent="0.45">
      <c r="I198" s="51" t="s">
        <v>8</v>
      </c>
      <c r="N198" s="47">
        <v>3</v>
      </c>
      <c r="O198" s="47"/>
      <c r="P198" s="47"/>
      <c r="Q198" s="47"/>
      <c r="R198" s="47"/>
      <c r="S198" s="47"/>
      <c r="T198" s="47"/>
      <c r="U198" s="47"/>
      <c r="V198" s="47"/>
      <c r="W198" s="47"/>
      <c r="X198" s="2" t="s">
        <v>247</v>
      </c>
      <c r="Y198" s="2"/>
      <c r="AA198" s="1">
        <v>94</v>
      </c>
      <c r="AI198" s="2"/>
      <c r="AJ198" s="47"/>
      <c r="AK198" s="47"/>
      <c r="AL198" s="47"/>
      <c r="AM198" s="47"/>
      <c r="CZ198" s="62"/>
    </row>
    <row r="199" spans="2:104" x14ac:dyDescent="0.45">
      <c r="I199" s="51" t="s">
        <v>7</v>
      </c>
      <c r="N199" s="47">
        <v>14</v>
      </c>
      <c r="O199" s="47"/>
      <c r="P199" s="47"/>
      <c r="Q199" s="47"/>
      <c r="R199" s="47"/>
      <c r="S199" s="47"/>
      <c r="T199" s="47"/>
      <c r="U199" s="47"/>
      <c r="V199" s="47"/>
      <c r="W199" s="47"/>
      <c r="X199" s="2" t="s">
        <v>243</v>
      </c>
      <c r="Y199" s="2"/>
      <c r="AA199" s="1">
        <v>91</v>
      </c>
      <c r="AI199" s="2"/>
      <c r="AJ199" s="47"/>
      <c r="AK199" s="47"/>
      <c r="AL199" s="47"/>
      <c r="AM199" s="47"/>
      <c r="CZ199" s="62"/>
    </row>
    <row r="200" spans="2:104" x14ac:dyDescent="0.45">
      <c r="I200" s="51" t="s">
        <v>3</v>
      </c>
      <c r="N200" s="47">
        <v>12</v>
      </c>
      <c r="O200" s="47"/>
      <c r="P200" s="47"/>
      <c r="Q200" s="47"/>
      <c r="R200" s="47"/>
      <c r="S200" s="47"/>
      <c r="T200" s="47"/>
      <c r="U200" s="47"/>
      <c r="V200" s="47"/>
      <c r="W200" s="47"/>
      <c r="X200" s="2"/>
      <c r="Y200" s="2"/>
      <c r="AI200" s="2"/>
      <c r="AJ200" s="47"/>
      <c r="AK200" s="47"/>
      <c r="AL200" s="47"/>
      <c r="AM200" s="47"/>
      <c r="CZ200" s="62"/>
    </row>
    <row r="201" spans="2:104" x14ac:dyDescent="0.45">
      <c r="I201" s="51" t="s">
        <v>0</v>
      </c>
      <c r="N201" s="47">
        <v>10</v>
      </c>
      <c r="O201" s="47"/>
      <c r="P201" s="47"/>
      <c r="Q201" s="47"/>
      <c r="R201" s="47"/>
      <c r="S201" s="47"/>
      <c r="T201" s="47"/>
      <c r="U201" s="47"/>
      <c r="V201" s="47"/>
      <c r="W201" s="47"/>
      <c r="X201" s="2"/>
      <c r="Y201" s="2"/>
      <c r="AI201" s="2"/>
      <c r="AJ201" s="47"/>
      <c r="AK201" s="47"/>
      <c r="AL201" s="47"/>
      <c r="AM201" s="47"/>
      <c r="CZ201" s="62"/>
    </row>
    <row r="202" spans="2:104" x14ac:dyDescent="0.45">
      <c r="I202" s="51" t="s">
        <v>17</v>
      </c>
      <c r="N202" s="47">
        <v>25</v>
      </c>
      <c r="O202" s="47"/>
      <c r="P202" s="47"/>
      <c r="Q202" s="47"/>
      <c r="R202" s="47"/>
      <c r="S202" s="47"/>
      <c r="T202" s="47"/>
      <c r="U202" s="47"/>
      <c r="V202" s="47"/>
      <c r="W202" s="47"/>
      <c r="X202" s="2"/>
      <c r="Y202" s="2"/>
      <c r="AI202" s="2"/>
      <c r="AJ202" s="47"/>
      <c r="AK202" s="47"/>
      <c r="AL202" s="47"/>
      <c r="AM202" s="47"/>
      <c r="CZ202" s="62"/>
    </row>
    <row r="203" spans="2:104" x14ac:dyDescent="0.45">
      <c r="I203" s="51" t="s">
        <v>10</v>
      </c>
      <c r="N203" s="47">
        <v>3</v>
      </c>
      <c r="O203" s="47"/>
      <c r="P203" s="47"/>
      <c r="Q203" s="47"/>
      <c r="R203" s="47"/>
      <c r="S203" s="47"/>
      <c r="T203" s="47"/>
      <c r="U203" s="47"/>
      <c r="V203" s="47"/>
      <c r="W203" s="47"/>
      <c r="X203" s="2"/>
      <c r="Y203" s="2"/>
      <c r="AI203" s="2"/>
      <c r="AJ203" s="47"/>
      <c r="AK203" s="47"/>
      <c r="AL203" s="47"/>
      <c r="AM203" s="47"/>
      <c r="CZ203" s="62"/>
    </row>
    <row r="204" spans="2:104" x14ac:dyDescent="0.45">
      <c r="I204" s="51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AI204" s="2"/>
      <c r="AJ204" s="47"/>
      <c r="AK204" s="47"/>
      <c r="AL204" s="47"/>
      <c r="AM204" s="47"/>
      <c r="CZ204" s="62"/>
    </row>
    <row r="205" spans="2:104" x14ac:dyDescent="0.45">
      <c r="B205" s="2" t="s">
        <v>69</v>
      </c>
      <c r="I205" s="51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AI205" s="2"/>
      <c r="AJ205" s="47"/>
      <c r="AK205" s="47"/>
      <c r="AL205" s="47"/>
      <c r="AM205" s="47"/>
      <c r="CZ205" s="62"/>
    </row>
    <row r="206" spans="2:104" x14ac:dyDescent="0.45">
      <c r="I206" s="51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2"/>
      <c r="Y206" s="2"/>
      <c r="AI206" s="2"/>
      <c r="AJ206" s="47"/>
      <c r="AK206" s="47"/>
      <c r="AL206" s="47"/>
      <c r="AM206" s="47"/>
      <c r="CZ206" s="62"/>
    </row>
    <row r="207" spans="2:104" x14ac:dyDescent="0.45">
      <c r="B207" s="2">
        <v>2006</v>
      </c>
      <c r="G207" s="55">
        <f>AVERAGE(N153:S153)</f>
        <v>30.833333333333332</v>
      </c>
      <c r="I207" s="51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2"/>
      <c r="Y207" s="2"/>
      <c r="AI207" s="2"/>
      <c r="AJ207" s="47"/>
      <c r="AK207" s="47"/>
      <c r="AL207" s="47"/>
      <c r="AM207" s="47"/>
      <c r="CZ207" s="62"/>
    </row>
    <row r="208" spans="2:104" x14ac:dyDescent="0.45">
      <c r="B208" s="2">
        <v>2007</v>
      </c>
      <c r="G208" s="55">
        <f>AVERAGE(T153:Y153)</f>
        <v>20.666666666666668</v>
      </c>
      <c r="I208" s="51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2"/>
      <c r="Y208" s="2"/>
      <c r="AI208" s="2"/>
      <c r="AJ208" s="47"/>
      <c r="AK208" s="47"/>
      <c r="AL208" s="47"/>
      <c r="AM208" s="47"/>
      <c r="CZ208" s="62"/>
    </row>
    <row r="209" spans="2:104" x14ac:dyDescent="0.45">
      <c r="B209" s="2">
        <v>2008</v>
      </c>
      <c r="G209" s="55">
        <f>AVERAGE(Z153:AE153)</f>
        <v>21.333333333333332</v>
      </c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2"/>
      <c r="Y209" s="2"/>
      <c r="AI209" s="2"/>
      <c r="AJ209" s="47"/>
      <c r="AK209" s="47"/>
      <c r="AL209" s="47"/>
      <c r="AM209" s="47"/>
      <c r="CZ209" s="62"/>
    </row>
    <row r="210" spans="2:104" x14ac:dyDescent="0.45">
      <c r="B210" s="2">
        <v>2009</v>
      </c>
      <c r="G210" s="55">
        <f>AVERAGE(AF153:AK153)</f>
        <v>24.666666666666668</v>
      </c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2"/>
      <c r="Y210" s="2"/>
      <c r="AI210" s="2"/>
      <c r="AJ210" s="47"/>
      <c r="AK210" s="47"/>
      <c r="AL210" s="47"/>
      <c r="AM210" s="47"/>
      <c r="CZ210" s="62"/>
    </row>
    <row r="211" spans="2:104" x14ac:dyDescent="0.45">
      <c r="B211" s="2">
        <v>2010</v>
      </c>
      <c r="G211" s="55">
        <f>AVERAGE(AL153:AQ153)</f>
        <v>28.166666666666668</v>
      </c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2"/>
      <c r="Y211" s="2"/>
      <c r="AI211" s="2"/>
      <c r="AJ211" s="47"/>
      <c r="AK211" s="47"/>
      <c r="AL211" s="47"/>
      <c r="AM211" s="47"/>
      <c r="CZ211" s="62"/>
    </row>
    <row r="212" spans="2:104" x14ac:dyDescent="0.45">
      <c r="B212" s="2">
        <v>2011</v>
      </c>
      <c r="G212" s="55">
        <f>AVERAGE(AR153:AW153)</f>
        <v>27.666666666666668</v>
      </c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2"/>
      <c r="Y212" s="2"/>
      <c r="AI212" s="2"/>
      <c r="AJ212" s="47"/>
      <c r="AK212" s="47"/>
      <c r="AL212" s="47"/>
      <c r="AM212" s="47"/>
      <c r="CZ212" s="62"/>
    </row>
    <row r="213" spans="2:104" x14ac:dyDescent="0.45">
      <c r="B213" s="2">
        <v>2012</v>
      </c>
      <c r="G213" s="55">
        <f>AVERAGE(AX153:BC153)</f>
        <v>31.333333333333332</v>
      </c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2"/>
      <c r="Y213" s="2"/>
      <c r="AI213" s="2"/>
      <c r="AJ213" s="47"/>
      <c r="AK213" s="47"/>
      <c r="AL213" s="47"/>
      <c r="AM213" s="47"/>
      <c r="CZ213" s="62"/>
    </row>
    <row r="214" spans="2:104" x14ac:dyDescent="0.45">
      <c r="B214" s="2">
        <v>2013</v>
      </c>
      <c r="G214" s="55">
        <f>AVERAGE(BD153:BI153)</f>
        <v>29.333333333333332</v>
      </c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2"/>
      <c r="Y214" s="2"/>
      <c r="AI214" s="2"/>
      <c r="AJ214" s="47"/>
      <c r="AK214" s="47"/>
      <c r="AL214" s="47"/>
      <c r="AM214" s="47"/>
      <c r="CZ214" s="62"/>
    </row>
    <row r="215" spans="2:104" x14ac:dyDescent="0.45">
      <c r="B215" s="2">
        <v>2014</v>
      </c>
      <c r="G215" s="55">
        <f>AVERAGE(BJ153:BO153)</f>
        <v>28</v>
      </c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2"/>
      <c r="Y215" s="2"/>
      <c r="AI215" s="2"/>
      <c r="AJ215" s="47"/>
      <c r="AK215" s="47"/>
      <c r="AL215" s="47"/>
      <c r="AM215" s="47"/>
      <c r="CZ215" s="62"/>
    </row>
    <row r="216" spans="2:104" x14ac:dyDescent="0.45">
      <c r="B216" s="2">
        <v>2015</v>
      </c>
      <c r="G216" s="55">
        <f>AVERAGE(BP153:BU153)</f>
        <v>23.166666666666668</v>
      </c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2"/>
      <c r="Y216" s="2"/>
      <c r="AI216" s="2"/>
      <c r="AJ216" s="47"/>
      <c r="AK216" s="47"/>
      <c r="AL216" s="47"/>
      <c r="AM216" s="47"/>
      <c r="CZ216" s="62"/>
    </row>
    <row r="217" spans="2:104" x14ac:dyDescent="0.45">
      <c r="B217" s="2">
        <v>2016</v>
      </c>
      <c r="G217" s="55">
        <f>AVERAGE(BV153:CA153)</f>
        <v>25</v>
      </c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2"/>
      <c r="Y217" s="2"/>
      <c r="AI217" s="2"/>
      <c r="AJ217" s="47"/>
      <c r="AK217" s="47"/>
      <c r="AL217" s="47"/>
      <c r="AM217" s="47"/>
      <c r="CZ217" s="62"/>
    </row>
    <row r="218" spans="2:104" x14ac:dyDescent="0.45">
      <c r="B218" s="2">
        <v>2017</v>
      </c>
      <c r="G218" s="55">
        <f>AVERAGE(CB153:CG153)</f>
        <v>26.666666666666668</v>
      </c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2"/>
      <c r="Y218" s="2"/>
      <c r="AI218" s="2"/>
      <c r="AJ218" s="47"/>
      <c r="AK218" s="47"/>
      <c r="AL218" s="47"/>
      <c r="AM218" s="47"/>
      <c r="CZ218" s="62"/>
    </row>
    <row r="219" spans="2:104" x14ac:dyDescent="0.45">
      <c r="B219" s="2">
        <v>2018</v>
      </c>
      <c r="G219" s="55">
        <f>AVERAGE(CH153:CM153)</f>
        <v>25.166666666666668</v>
      </c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2"/>
      <c r="Y219" s="2"/>
      <c r="AI219" s="2"/>
      <c r="AJ219" s="47"/>
      <c r="AK219" s="47"/>
      <c r="AL219" s="47"/>
      <c r="AM219" s="47"/>
      <c r="CZ219" s="62"/>
    </row>
    <row r="220" spans="2:104" x14ac:dyDescent="0.45"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2"/>
      <c r="Y220" s="2"/>
      <c r="AI220" s="2"/>
      <c r="AJ220" s="47"/>
      <c r="AK220" s="47"/>
      <c r="AL220" s="47"/>
      <c r="AM220" s="47"/>
      <c r="CZ220" s="62"/>
    </row>
    <row r="221" spans="2:104" x14ac:dyDescent="0.45">
      <c r="B221" s="2" t="s">
        <v>93</v>
      </c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2"/>
      <c r="Y221" s="2"/>
      <c r="AI221" s="2"/>
      <c r="AJ221" s="47"/>
      <c r="AK221" s="47"/>
      <c r="AL221" s="47"/>
      <c r="AM221" s="47"/>
      <c r="CZ221" s="62"/>
    </row>
    <row r="222" spans="2:104" x14ac:dyDescent="0.45"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2"/>
      <c r="Y222" s="2"/>
      <c r="AI222" s="2"/>
      <c r="AJ222" s="47"/>
      <c r="AK222" s="47"/>
      <c r="AL222" s="47"/>
      <c r="AM222" s="47"/>
      <c r="CZ222" s="62"/>
    </row>
    <row r="223" spans="2:104" x14ac:dyDescent="0.45">
      <c r="B223" s="2" t="s">
        <v>12</v>
      </c>
      <c r="G223" s="1">
        <f>AVERAGE(O153,T153,X153,Z153,AE153,AG153,AK153,AM153,AQ153,AS153,AW153,AZ153,BC153,BE153,BI153,BK153,BO153,BQ153,BU153,BW153,CA153,CC153,CG153,CI153,CM153)</f>
        <v>28.84</v>
      </c>
      <c r="H223" s="1">
        <v>25</v>
      </c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2"/>
      <c r="Y223" s="2"/>
      <c r="AI223" s="2"/>
      <c r="AJ223" s="47"/>
      <c r="AK223" s="47"/>
      <c r="AL223" s="47"/>
      <c r="AM223" s="47"/>
      <c r="CZ223" s="62"/>
    </row>
    <row r="224" spans="2:104" x14ac:dyDescent="0.45">
      <c r="B224" s="2" t="s">
        <v>14</v>
      </c>
      <c r="G224" s="1">
        <f>AVERAGE(S153,U153,AB153,AH153,AN153,AT153,AY153,BF153,BL153,BR153,BX153,CD153,CJ153)</f>
        <v>26.307692307692307</v>
      </c>
      <c r="H224" s="1">
        <v>13</v>
      </c>
      <c r="N224" s="47"/>
      <c r="Q224" s="47"/>
      <c r="R224" s="47"/>
      <c r="S224" s="47"/>
      <c r="T224" s="47"/>
      <c r="U224" s="47"/>
      <c r="V224" s="47"/>
      <c r="W224" s="47"/>
      <c r="X224" s="2"/>
      <c r="Y224" s="2"/>
      <c r="AI224" s="2"/>
      <c r="AJ224" s="47"/>
      <c r="AK224" s="47"/>
      <c r="AL224" s="47"/>
      <c r="AM224" s="47"/>
      <c r="CZ224" s="62"/>
    </row>
    <row r="225" spans="2:104" x14ac:dyDescent="0.45">
      <c r="B225" s="2" t="s">
        <v>237</v>
      </c>
      <c r="G225" s="1">
        <f>AVERAGE(CB153,CH153)</f>
        <v>26</v>
      </c>
      <c r="H225" s="1">
        <v>2</v>
      </c>
      <c r="N225" s="47"/>
      <c r="P225" s="59"/>
      <c r="Q225" s="47"/>
      <c r="R225" s="47"/>
      <c r="S225" s="47"/>
      <c r="T225" s="47"/>
      <c r="U225" s="47"/>
      <c r="V225" s="47"/>
      <c r="W225" s="47"/>
      <c r="X225" s="2"/>
      <c r="Y225" s="2"/>
      <c r="AI225" s="2"/>
      <c r="AJ225" s="47"/>
      <c r="AK225" s="47"/>
      <c r="AL225" s="47"/>
      <c r="AM225" s="47"/>
      <c r="CZ225" s="62"/>
    </row>
    <row r="226" spans="2:104" x14ac:dyDescent="0.45">
      <c r="B226" s="2" t="s">
        <v>11</v>
      </c>
      <c r="G226" s="1">
        <f>AVERAGE(Q153,W153,AC153,AI153,AO153,AU153,BG153,BS153,CE153)</f>
        <v>24.111111111111111</v>
      </c>
      <c r="H226" s="1">
        <v>9</v>
      </c>
      <c r="K226" s="2" t="s">
        <v>129</v>
      </c>
      <c r="N226" s="47"/>
      <c r="O226" s="47"/>
      <c r="P226" s="47"/>
      <c r="Q226" s="59" t="s">
        <v>130</v>
      </c>
      <c r="R226" s="47"/>
      <c r="S226" s="47"/>
      <c r="T226" s="47"/>
      <c r="U226" s="47"/>
      <c r="V226" s="47"/>
      <c r="W226" s="47"/>
      <c r="X226" s="2"/>
      <c r="Y226" s="2"/>
      <c r="AI226" s="2"/>
      <c r="AJ226" s="47"/>
      <c r="AK226" s="47"/>
      <c r="AL226" s="47"/>
      <c r="AM226" s="47"/>
      <c r="CZ226" s="62"/>
    </row>
    <row r="227" spans="2:104" x14ac:dyDescent="0.45">
      <c r="B227" s="2" t="s">
        <v>162</v>
      </c>
      <c r="G227" s="1">
        <f>AVERAGE(BA153,BM153,BY153,CK153)</f>
        <v>23.25</v>
      </c>
      <c r="H227" s="1">
        <v>4</v>
      </c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CZ227" s="62"/>
    </row>
    <row r="228" spans="2:104" x14ac:dyDescent="0.45">
      <c r="B228" s="2" t="s">
        <v>94</v>
      </c>
      <c r="G228" s="1">
        <f>AVERAGE(N153,P153,R153,V153,Y153,AA153,AD153,AF153,AJ153,AL153,AP153,AR153,AV153,AX153,BB153,BD153,BH153,BJ153,BN153,BP153,BT153,BV153,BZ153,CF153,CL153)</f>
        <v>25.08</v>
      </c>
      <c r="H228" s="1">
        <v>25</v>
      </c>
      <c r="L228" s="1">
        <v>2006</v>
      </c>
      <c r="M228" s="2" t="s">
        <v>15</v>
      </c>
      <c r="P228" s="60">
        <v>313</v>
      </c>
      <c r="Q228" s="60">
        <v>32</v>
      </c>
      <c r="R228" s="47"/>
      <c r="S228" s="59" t="s">
        <v>132</v>
      </c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CZ228" s="62"/>
    </row>
    <row r="229" spans="2:104" x14ac:dyDescent="0.45">
      <c r="L229" s="1">
        <v>2007</v>
      </c>
      <c r="M229" s="2" t="s">
        <v>3</v>
      </c>
      <c r="P229" s="60">
        <v>290</v>
      </c>
      <c r="Q229" s="60">
        <v>2</v>
      </c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CZ229" s="62"/>
    </row>
    <row r="230" spans="2:104" x14ac:dyDescent="0.45">
      <c r="B230" s="2" t="s">
        <v>95</v>
      </c>
      <c r="L230" s="1">
        <v>2008</v>
      </c>
      <c r="M230" s="2" t="s">
        <v>3</v>
      </c>
      <c r="P230" s="60">
        <v>295</v>
      </c>
      <c r="Q230" s="60">
        <v>-7</v>
      </c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CZ230" s="62"/>
    </row>
    <row r="231" spans="2:104" x14ac:dyDescent="0.45">
      <c r="L231" s="1">
        <v>2009</v>
      </c>
      <c r="M231" s="2" t="s">
        <v>131</v>
      </c>
      <c r="P231" s="60">
        <v>353</v>
      </c>
      <c r="Q231" s="60">
        <v>106</v>
      </c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CZ231" s="62"/>
    </row>
    <row r="232" spans="2:104" x14ac:dyDescent="0.45">
      <c r="B232" s="2" t="s">
        <v>103</v>
      </c>
      <c r="C232" s="2" t="s">
        <v>87</v>
      </c>
      <c r="G232" s="52">
        <f>AVERAGE(N153,P153,S153,Y153,AD153,BB153,BH153,BM153,BN153,BS153,BT153,BZ153,CF153,CL153)</f>
        <v>24</v>
      </c>
      <c r="H232" s="1">
        <f>COUNTIF(N160:CM160,C232)</f>
        <v>14</v>
      </c>
      <c r="L232" s="1">
        <v>2010</v>
      </c>
      <c r="M232" s="2" t="s">
        <v>1</v>
      </c>
      <c r="P232" s="60">
        <v>250</v>
      </c>
      <c r="Q232" s="60">
        <v>39</v>
      </c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CZ232" s="62"/>
    </row>
    <row r="233" spans="2:104" x14ac:dyDescent="0.45">
      <c r="B233" s="2" t="s">
        <v>104</v>
      </c>
      <c r="C233" s="2" t="s">
        <v>89</v>
      </c>
      <c r="E233" s="1">
        <f>AVERAGE(Q153,R153,T153,W153,X153,Z153,AB153,AC153,AE153,AF153,AI153,AJ153,AK153,AL153,AO153,AP153,AQ153,AR153,AU153,AV153,AW153,AX153,BA153,BC153,BG153,BI153,BJ153,BO153,BP153,BU153)</f>
        <v>24.766666666666666</v>
      </c>
      <c r="F233" s="1">
        <f>AVERAGE(BD153,BV153,BY153,CA153,CB153,CE153,CG153,CH153,CK153,CM153)</f>
        <v>25.4</v>
      </c>
      <c r="G233" s="1">
        <f>(E233*30+F233*10)/H233</f>
        <v>24.925000000000001</v>
      </c>
      <c r="H233" s="1">
        <f>COUNTIF(N160:CM160,C233)</f>
        <v>40</v>
      </c>
      <c r="L233" s="1">
        <v>2011</v>
      </c>
      <c r="M233" s="2" t="s">
        <v>7</v>
      </c>
      <c r="P233" s="60">
        <v>284</v>
      </c>
      <c r="Q233" s="60">
        <v>67</v>
      </c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CZ233" s="62"/>
    </row>
    <row r="234" spans="2:104" x14ac:dyDescent="0.45">
      <c r="B234" s="2" t="s">
        <v>105</v>
      </c>
      <c r="G234" s="1">
        <f>AVERAGE(O153,U153,V153,AA153,AG153:AH153,AM153:AN153,AS153,AT153,AY153,AZ153,BF153,BE153,BK153,BL153,BQ153,BR153,BW153,BX153,CC153,CD153,CI153,CJ153)</f>
        <v>29.958333333333332</v>
      </c>
      <c r="H234" s="1">
        <v>24</v>
      </c>
      <c r="L234" s="1">
        <v>2012</v>
      </c>
      <c r="M234" s="2" t="s">
        <v>10</v>
      </c>
      <c r="N234" s="47"/>
      <c r="O234" s="47"/>
      <c r="P234" s="60">
        <v>292</v>
      </c>
      <c r="Q234" s="60">
        <v>68</v>
      </c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CZ234" s="62"/>
    </row>
    <row r="235" spans="2:104" x14ac:dyDescent="0.45">
      <c r="B235" s="2" t="s">
        <v>106</v>
      </c>
      <c r="C235" s="2" t="s">
        <v>100</v>
      </c>
      <c r="G235" s="1">
        <f>AVERAGE(V153,AH153,AN153,AT153,AZ153,BF153,BL153,BR153,BX153,CD153,CJ153)</f>
        <v>27.454545454545453</v>
      </c>
      <c r="H235" s="1">
        <f>COUNTIF(N160:CM160,C235)</f>
        <v>11</v>
      </c>
      <c r="L235" s="1">
        <v>2013</v>
      </c>
      <c r="M235" s="2" t="s">
        <v>32</v>
      </c>
      <c r="N235" s="47"/>
      <c r="O235" s="47"/>
      <c r="P235" s="60">
        <v>262</v>
      </c>
      <c r="Q235" s="60">
        <v>27</v>
      </c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CZ235" s="62"/>
    </row>
    <row r="236" spans="2:104" x14ac:dyDescent="0.45">
      <c r="B236" s="2" t="s">
        <v>107</v>
      </c>
      <c r="C236" s="2" t="s">
        <v>96</v>
      </c>
      <c r="G236" s="1">
        <f>AVERAGE(O153,U153,AA153,AG153,AM153,AS153,AY153,BE153,BK153,BQ153,BW153,CC153,CI153)</f>
        <v>32.07692307692308</v>
      </c>
      <c r="H236" s="1">
        <f>COUNTIF(N160:CM160,C236)</f>
        <v>13</v>
      </c>
      <c r="L236" s="1">
        <v>2014</v>
      </c>
      <c r="M236" s="2" t="s">
        <v>3</v>
      </c>
      <c r="N236" s="47"/>
      <c r="O236" s="47"/>
      <c r="P236" s="60">
        <v>302</v>
      </c>
      <c r="Q236" s="60">
        <v>58</v>
      </c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</row>
    <row r="237" spans="2:104" x14ac:dyDescent="0.45">
      <c r="L237" s="1">
        <v>2015</v>
      </c>
      <c r="M237" s="2" t="s">
        <v>1</v>
      </c>
      <c r="N237" s="47"/>
      <c r="O237" s="47"/>
      <c r="P237" s="60">
        <v>255</v>
      </c>
      <c r="Q237" s="60">
        <v>8</v>
      </c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</row>
    <row r="238" spans="2:104" x14ac:dyDescent="0.45">
      <c r="L238" s="1">
        <v>2016</v>
      </c>
      <c r="M238" s="2" t="s">
        <v>1</v>
      </c>
      <c r="N238" s="47"/>
      <c r="O238" s="47"/>
      <c r="P238" s="60">
        <v>286</v>
      </c>
      <c r="Q238" s="60">
        <v>24</v>
      </c>
      <c r="R238" s="47"/>
      <c r="S238" s="47"/>
      <c r="T238" s="47"/>
      <c r="U238" s="47"/>
      <c r="V238" s="47"/>
      <c r="W238" s="47"/>
    </row>
    <row r="239" spans="2:104" x14ac:dyDescent="0.45">
      <c r="L239" s="1">
        <v>2017</v>
      </c>
      <c r="M239" s="2" t="s">
        <v>15</v>
      </c>
      <c r="N239" s="47"/>
      <c r="O239" s="47"/>
      <c r="P239" s="60">
        <v>317</v>
      </c>
      <c r="Q239" s="60">
        <v>20</v>
      </c>
      <c r="R239" s="47"/>
      <c r="S239" s="47"/>
      <c r="T239" s="47"/>
      <c r="U239" s="47"/>
      <c r="V239" s="47"/>
      <c r="W239" s="47"/>
    </row>
    <row r="240" spans="2:104" x14ac:dyDescent="0.45">
      <c r="L240" s="1">
        <v>2018</v>
      </c>
      <c r="M240" s="2" t="s">
        <v>2</v>
      </c>
      <c r="N240" s="47"/>
      <c r="O240" s="47"/>
      <c r="P240" s="60">
        <v>335</v>
      </c>
      <c r="Q240" s="60">
        <v>60</v>
      </c>
      <c r="R240" s="47"/>
      <c r="S240" s="47"/>
      <c r="T240" s="47"/>
      <c r="U240" s="47"/>
      <c r="V240" s="47"/>
      <c r="W240" s="47"/>
    </row>
    <row r="241" spans="2:34" x14ac:dyDescent="0.45"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</row>
    <row r="242" spans="2:34" x14ac:dyDescent="0.45">
      <c r="B242" s="2" t="s">
        <v>114</v>
      </c>
      <c r="M242" s="1" t="s">
        <v>133</v>
      </c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</row>
    <row r="243" spans="2:34" x14ac:dyDescent="0.45"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</row>
    <row r="244" spans="2:34" x14ac:dyDescent="0.45">
      <c r="B244" s="2" t="s">
        <v>115</v>
      </c>
      <c r="G244" s="1">
        <f>AVERAGE(O153,U153,Z153,AG153,AR153,BE153,BQ153,BW153,CI153)</f>
        <v>31.333333333333332</v>
      </c>
      <c r="H244" s="1">
        <v>9</v>
      </c>
      <c r="M244" s="2" t="s">
        <v>131</v>
      </c>
      <c r="P244" s="47"/>
      <c r="Q244" s="60">
        <v>353</v>
      </c>
      <c r="R244" s="60">
        <v>2009</v>
      </c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</row>
    <row r="245" spans="2:34" x14ac:dyDescent="0.45">
      <c r="B245" s="2" t="s">
        <v>116</v>
      </c>
      <c r="G245" s="1">
        <f>AVERAGE(N153,AA153,AL153,BC153)</f>
        <v>25.75</v>
      </c>
      <c r="H245" s="1">
        <v>4</v>
      </c>
      <c r="M245" s="2" t="s">
        <v>2</v>
      </c>
      <c r="Q245" s="1">
        <v>335</v>
      </c>
      <c r="R245" s="1">
        <v>2018</v>
      </c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</row>
    <row r="246" spans="2:34" x14ac:dyDescent="0.45">
      <c r="B246" s="2" t="s">
        <v>117</v>
      </c>
      <c r="G246" s="1">
        <f>AVERAGE(X153,AE153,AK153,AQ153,AW153,BU153,BV153)</f>
        <v>23.428571428571427</v>
      </c>
      <c r="H246" s="1">
        <v>7</v>
      </c>
      <c r="M246" s="2" t="s">
        <v>15</v>
      </c>
      <c r="P246" s="47"/>
      <c r="Q246" s="60">
        <v>317</v>
      </c>
      <c r="R246" s="60">
        <v>2017</v>
      </c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</row>
    <row r="247" spans="2:34" x14ac:dyDescent="0.45">
      <c r="B247" s="2" t="s">
        <v>118</v>
      </c>
      <c r="G247" s="1">
        <f>AVERAGE(Q153,W153,AC153,AI153,AO153,AU153,BA153,BG153,BM153,BS153,BY153,CE153,CK153)</f>
        <v>23.846153846153847</v>
      </c>
      <c r="H247" s="1">
        <v>13</v>
      </c>
      <c r="M247" s="2" t="s">
        <v>15</v>
      </c>
      <c r="P247" s="47"/>
      <c r="Q247" s="60">
        <v>313</v>
      </c>
      <c r="R247" s="60">
        <v>2006</v>
      </c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</row>
    <row r="248" spans="2:34" x14ac:dyDescent="0.45">
      <c r="B248" s="2" t="s">
        <v>119</v>
      </c>
      <c r="G248" s="1">
        <f>AVERAGE(Y153,AJ153,AV153,BB153,BI153,BN153,BT153,CB153,CF153,CL153)</f>
        <v>25.5</v>
      </c>
      <c r="H248" s="1">
        <v>10</v>
      </c>
      <c r="M248" s="2" t="s">
        <v>8</v>
      </c>
      <c r="P248" s="47"/>
      <c r="Q248" s="60">
        <v>302</v>
      </c>
      <c r="R248" s="60">
        <v>2008</v>
      </c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</row>
    <row r="249" spans="2:34" x14ac:dyDescent="0.45">
      <c r="B249" s="2" t="s">
        <v>120</v>
      </c>
      <c r="G249" s="1">
        <f>AVERAGE(T153,AM153,BP153)</f>
        <v>23.333333333333332</v>
      </c>
      <c r="H249" s="1">
        <v>3</v>
      </c>
      <c r="N249" s="60"/>
      <c r="O249" s="60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</row>
    <row r="250" spans="2:34" x14ac:dyDescent="0.45">
      <c r="B250" s="2" t="s">
        <v>121</v>
      </c>
      <c r="G250" s="1">
        <f>AVERAGE(R153,V153,AD153)</f>
        <v>24.666666666666668</v>
      </c>
      <c r="H250" s="1">
        <v>3</v>
      </c>
      <c r="N250" s="60"/>
      <c r="O250" s="60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</row>
    <row r="251" spans="2:34" x14ac:dyDescent="0.45">
      <c r="B251" s="2" t="s">
        <v>122</v>
      </c>
      <c r="G251" s="1">
        <f>AVERAGE(AB153,AP153,AX153)</f>
        <v>25</v>
      </c>
      <c r="H251" s="1">
        <v>3</v>
      </c>
      <c r="N251" s="60"/>
      <c r="O251" s="60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</row>
    <row r="252" spans="2:34" x14ac:dyDescent="0.45">
      <c r="B252" s="2" t="s">
        <v>123</v>
      </c>
      <c r="G252" s="1">
        <f>AVERAGE(AH153,AN153,AT153,AZ153,BF153,BL153,BQ153,BX153,CD153,CJ153)</f>
        <v>28.7</v>
      </c>
      <c r="H252" s="1">
        <v>10</v>
      </c>
      <c r="N252" s="60"/>
      <c r="O252" s="60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</row>
    <row r="253" spans="2:34" x14ac:dyDescent="0.45">
      <c r="B253" s="2" t="s">
        <v>124</v>
      </c>
      <c r="G253" s="1">
        <f>AVERAGE(AF153)</f>
        <v>19</v>
      </c>
      <c r="H253" s="1">
        <v>1</v>
      </c>
      <c r="N253" s="60"/>
      <c r="O253" s="60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</row>
    <row r="254" spans="2:34" x14ac:dyDescent="0.45">
      <c r="B254" s="2" t="s">
        <v>125</v>
      </c>
      <c r="G254" s="1">
        <f>AVERAGE(S153)</f>
        <v>34</v>
      </c>
      <c r="H254" s="1">
        <v>1</v>
      </c>
      <c r="N254" s="60"/>
      <c r="O254" s="60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</row>
    <row r="255" spans="2:34" x14ac:dyDescent="0.45">
      <c r="B255" s="2" t="s">
        <v>126</v>
      </c>
      <c r="G255" s="1">
        <f>AVERAGE(P153)</f>
        <v>26</v>
      </c>
      <c r="H255" s="1">
        <v>1</v>
      </c>
      <c r="N255" s="60"/>
      <c r="O255" s="60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</row>
    <row r="256" spans="2:34" x14ac:dyDescent="0.45">
      <c r="B256" s="2" t="s">
        <v>128</v>
      </c>
      <c r="G256" s="1">
        <f>AVERAGE(AS153,AY153,BK153,BZ153,CH153)</f>
        <v>29.4</v>
      </c>
      <c r="H256" s="1">
        <v>5</v>
      </c>
      <c r="N256" s="47"/>
      <c r="O256" s="60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</row>
    <row r="257" spans="2:34" x14ac:dyDescent="0.45">
      <c r="B257" s="2" t="s">
        <v>174</v>
      </c>
      <c r="G257" s="1">
        <f>AVERAGE(BD153)</f>
        <v>30</v>
      </c>
      <c r="H257" s="1">
        <v>1</v>
      </c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</row>
    <row r="258" spans="2:34" x14ac:dyDescent="0.45">
      <c r="B258" s="2" t="s">
        <v>175</v>
      </c>
      <c r="G258" s="1">
        <f>AVERAGE(BH153,CA153)</f>
        <v>27</v>
      </c>
      <c r="H258" s="1">
        <v>2</v>
      </c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</row>
    <row r="259" spans="2:34" x14ac:dyDescent="0.45">
      <c r="B259" s="2" t="s">
        <v>192</v>
      </c>
      <c r="G259" s="1">
        <f>AVERAGE(BO153)</f>
        <v>24</v>
      </c>
      <c r="H259" s="1">
        <v>1</v>
      </c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</row>
    <row r="260" spans="2:34" x14ac:dyDescent="0.45">
      <c r="B260" s="2" t="s">
        <v>193</v>
      </c>
      <c r="G260" s="1">
        <f>AVERAGE(BJ153,CC153)</f>
        <v>31.5</v>
      </c>
      <c r="H260" s="1">
        <v>2</v>
      </c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</row>
    <row r="261" spans="2:34" x14ac:dyDescent="0.45">
      <c r="B261" s="2" t="s">
        <v>239</v>
      </c>
      <c r="G261" s="1">
        <f>AVERAGE(CG153,CM153)</f>
        <v>22.5</v>
      </c>
      <c r="H261" s="1">
        <v>2</v>
      </c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</row>
    <row r="262" spans="2:34" x14ac:dyDescent="0.45"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</row>
    <row r="263" spans="2:34" x14ac:dyDescent="0.45">
      <c r="R263"/>
      <c r="S263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</row>
    <row r="264" spans="2:34" x14ac:dyDescent="0.45">
      <c r="R264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</row>
    <row r="265" spans="2:34" x14ac:dyDescent="0.45">
      <c r="R265"/>
      <c r="S265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</row>
    <row r="266" spans="2:34" x14ac:dyDescent="0.45"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</row>
    <row r="267" spans="2:34" x14ac:dyDescent="0.45"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</row>
    <row r="268" spans="2:34" x14ac:dyDescent="0.45"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</row>
    <row r="269" spans="2:34" x14ac:dyDescent="0.45"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</row>
    <row r="270" spans="2:34" x14ac:dyDescent="0.45"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</row>
    <row r="271" spans="2:34" x14ac:dyDescent="0.45"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</row>
    <row r="272" spans="2:34" x14ac:dyDescent="0.45"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</row>
    <row r="273" spans="18:34" x14ac:dyDescent="0.45"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</row>
    <row r="274" spans="18:34" x14ac:dyDescent="0.45"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</row>
    <row r="275" spans="18:34" x14ac:dyDescent="0.45"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</row>
    <row r="276" spans="18:34" x14ac:dyDescent="0.45"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</row>
    <row r="277" spans="18:34" x14ac:dyDescent="0.45"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</row>
    <row r="278" spans="18:34" x14ac:dyDescent="0.45"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</row>
    <row r="279" spans="18:34" x14ac:dyDescent="0.45"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</row>
    <row r="280" spans="18:34" x14ac:dyDescent="0.45"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</row>
    <row r="281" spans="18:34" x14ac:dyDescent="0.45"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</row>
    <row r="282" spans="18:34" x14ac:dyDescent="0.45"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</row>
    <row r="283" spans="18:34" x14ac:dyDescent="0.45"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</row>
    <row r="284" spans="18:34" x14ac:dyDescent="0.45"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</row>
    <row r="285" spans="18:34" x14ac:dyDescent="0.45"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</row>
    <row r="286" spans="18:34" x14ac:dyDescent="0.45"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</row>
    <row r="287" spans="18:34" x14ac:dyDescent="0.45"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</row>
    <row r="288" spans="18:34" x14ac:dyDescent="0.45"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</row>
    <row r="289" spans="18:34" x14ac:dyDescent="0.45"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</row>
    <row r="290" spans="18:34" x14ac:dyDescent="0.45"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</row>
    <row r="291" spans="18:34" x14ac:dyDescent="0.45"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</row>
    <row r="292" spans="18:34" x14ac:dyDescent="0.45"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</row>
    <row r="293" spans="18:34" x14ac:dyDescent="0.45"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</row>
    <row r="294" spans="18:34" x14ac:dyDescent="0.45"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</row>
    <row r="295" spans="18:34" x14ac:dyDescent="0.45"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</row>
    <row r="296" spans="18:34" x14ac:dyDescent="0.45"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</row>
    <row r="297" spans="18:34" x14ac:dyDescent="0.45"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</row>
    <row r="298" spans="18:34" x14ac:dyDescent="0.45"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</row>
    <row r="299" spans="18:34" x14ac:dyDescent="0.45"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</row>
    <row r="300" spans="18:34" x14ac:dyDescent="0.45"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</row>
    <row r="301" spans="18:34" x14ac:dyDescent="0.45"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</row>
    <row r="302" spans="18:34" x14ac:dyDescent="0.45"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</row>
    <row r="303" spans="18:34" x14ac:dyDescent="0.45"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</row>
    <row r="304" spans="18:34" x14ac:dyDescent="0.45"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</row>
    <row r="305" spans="14:34" x14ac:dyDescent="0.45"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</row>
    <row r="306" spans="14:34" x14ac:dyDescent="0.45"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</row>
    <row r="307" spans="14:34" x14ac:dyDescent="0.45"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</row>
    <row r="308" spans="14:34" x14ac:dyDescent="0.45"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</row>
    <row r="309" spans="14:34" x14ac:dyDescent="0.45"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</row>
    <row r="310" spans="14:34" x14ac:dyDescent="0.45"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</row>
    <row r="311" spans="14:34" x14ac:dyDescent="0.45"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</row>
    <row r="312" spans="14:34" x14ac:dyDescent="0.45"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</row>
    <row r="313" spans="14:34" x14ac:dyDescent="0.45"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</row>
    <row r="314" spans="14:34" x14ac:dyDescent="0.45"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</row>
    <row r="315" spans="14:34" x14ac:dyDescent="0.45"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</row>
    <row r="316" spans="14:34" x14ac:dyDescent="0.45"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</row>
    <row r="317" spans="14:34" x14ac:dyDescent="0.45"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</row>
    <row r="318" spans="14:34" x14ac:dyDescent="0.45"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</row>
    <row r="319" spans="14:34" x14ac:dyDescent="0.45"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</row>
    <row r="320" spans="14:34" x14ac:dyDescent="0.45"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</row>
    <row r="321" spans="14:34" x14ac:dyDescent="0.45"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</row>
    <row r="322" spans="14:34" x14ac:dyDescent="0.45"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</row>
    <row r="323" spans="14:34" x14ac:dyDescent="0.45"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</row>
    <row r="324" spans="14:34" x14ac:dyDescent="0.45"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</row>
    <row r="325" spans="14:34" x14ac:dyDescent="0.45"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</row>
    <row r="326" spans="14:34" x14ac:dyDescent="0.45"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</row>
    <row r="327" spans="14:34" x14ac:dyDescent="0.45"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</row>
    <row r="328" spans="14:34" x14ac:dyDescent="0.45"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</row>
    <row r="329" spans="14:34" x14ac:dyDescent="0.45"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</row>
    <row r="330" spans="14:34" x14ac:dyDescent="0.45"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</row>
    <row r="331" spans="14:34" x14ac:dyDescent="0.45"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</row>
    <row r="332" spans="14:34" x14ac:dyDescent="0.45"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</row>
    <row r="333" spans="14:34" x14ac:dyDescent="0.45"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</row>
    <row r="334" spans="14:34" x14ac:dyDescent="0.45"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</row>
    <row r="335" spans="14:34" x14ac:dyDescent="0.45"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</row>
    <row r="336" spans="14:34" x14ac:dyDescent="0.45"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</row>
    <row r="337" spans="14:34" x14ac:dyDescent="0.45"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</row>
    <row r="338" spans="14:34" x14ac:dyDescent="0.45"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</row>
    <row r="339" spans="14:34" x14ac:dyDescent="0.45"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</row>
    <row r="340" spans="14:34" x14ac:dyDescent="0.45"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</row>
    <row r="341" spans="14:34" x14ac:dyDescent="0.45"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</row>
    <row r="342" spans="14:34" x14ac:dyDescent="0.45"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</row>
    <row r="343" spans="14:34" x14ac:dyDescent="0.45"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</row>
    <row r="344" spans="14:34" x14ac:dyDescent="0.45"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</row>
    <row r="345" spans="14:34" x14ac:dyDescent="0.45"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</row>
    <row r="346" spans="14:34" x14ac:dyDescent="0.45"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</row>
    <row r="347" spans="14:34" x14ac:dyDescent="0.45"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</row>
    <row r="348" spans="14:34" x14ac:dyDescent="0.45"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</row>
    <row r="349" spans="14:34" x14ac:dyDescent="0.45"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</row>
    <row r="350" spans="14:34" x14ac:dyDescent="0.45"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</row>
    <row r="351" spans="14:34" x14ac:dyDescent="0.45"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</row>
    <row r="352" spans="14:34" x14ac:dyDescent="0.45"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</row>
    <row r="353" spans="14:34" x14ac:dyDescent="0.45"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</row>
    <row r="354" spans="14:34" x14ac:dyDescent="0.45"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</row>
    <row r="355" spans="14:34" x14ac:dyDescent="0.45"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</row>
    <row r="356" spans="14:34" x14ac:dyDescent="0.45"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</row>
    <row r="357" spans="14:34" x14ac:dyDescent="0.45"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</row>
    <row r="358" spans="14:34" x14ac:dyDescent="0.45"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</row>
    <row r="359" spans="14:34" x14ac:dyDescent="0.45"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</row>
    <row r="360" spans="14:34" x14ac:dyDescent="0.45"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</row>
    <row r="361" spans="14:34" x14ac:dyDescent="0.45"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</row>
    <row r="362" spans="14:34" x14ac:dyDescent="0.45"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</row>
    <row r="363" spans="14:34" x14ac:dyDescent="0.45"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</row>
    <row r="364" spans="14:34" x14ac:dyDescent="0.45"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</row>
    <row r="365" spans="14:34" x14ac:dyDescent="0.45"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</row>
    <row r="366" spans="14:34" x14ac:dyDescent="0.45"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</row>
    <row r="367" spans="14:34" x14ac:dyDescent="0.45"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</row>
    <row r="368" spans="14:34" x14ac:dyDescent="0.45"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</row>
    <row r="369" spans="14:34" x14ac:dyDescent="0.45"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</row>
    <row r="370" spans="14:34" x14ac:dyDescent="0.45"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</row>
    <row r="371" spans="14:34" x14ac:dyDescent="0.45"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</row>
    <row r="372" spans="14:34" x14ac:dyDescent="0.45"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</row>
    <row r="373" spans="14:34" x14ac:dyDescent="0.45"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</row>
    <row r="374" spans="14:34" x14ac:dyDescent="0.45"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</row>
    <row r="375" spans="14:34" x14ac:dyDescent="0.45"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</row>
    <row r="376" spans="14:34" x14ac:dyDescent="0.45"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</row>
    <row r="377" spans="14:34" x14ac:dyDescent="0.45"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</row>
    <row r="378" spans="14:34" x14ac:dyDescent="0.45"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</row>
    <row r="379" spans="14:34" x14ac:dyDescent="0.45"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</row>
    <row r="380" spans="14:34" x14ac:dyDescent="0.45"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</row>
    <row r="381" spans="14:34" x14ac:dyDescent="0.45"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</row>
    <row r="382" spans="14:34" x14ac:dyDescent="0.45"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</row>
    <row r="383" spans="14:34" x14ac:dyDescent="0.45"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</row>
    <row r="384" spans="14:34" x14ac:dyDescent="0.45"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</row>
    <row r="385" spans="14:34" x14ac:dyDescent="0.45"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</row>
    <row r="386" spans="14:34" x14ac:dyDescent="0.45"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</row>
    <row r="387" spans="14:34" x14ac:dyDescent="0.45"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</row>
    <row r="388" spans="14:34" x14ac:dyDescent="0.45"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</row>
    <row r="389" spans="14:34" x14ac:dyDescent="0.45"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</row>
    <row r="390" spans="14:34" x14ac:dyDescent="0.45"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</row>
    <row r="391" spans="14:34" x14ac:dyDescent="0.45"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</row>
    <row r="392" spans="14:34" x14ac:dyDescent="0.45"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</row>
    <row r="393" spans="14:34" x14ac:dyDescent="0.45"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</row>
    <row r="394" spans="14:34" x14ac:dyDescent="0.45"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</row>
    <row r="395" spans="14:34" x14ac:dyDescent="0.45"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</row>
    <row r="396" spans="14:34" x14ac:dyDescent="0.45"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</row>
    <row r="397" spans="14:34" x14ac:dyDescent="0.45"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</row>
    <row r="398" spans="14:34" x14ac:dyDescent="0.45"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</row>
    <row r="399" spans="14:34" x14ac:dyDescent="0.45"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</row>
    <row r="400" spans="14:34" x14ac:dyDescent="0.45"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</row>
    <row r="401" spans="14:34" x14ac:dyDescent="0.45"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</row>
    <row r="402" spans="14:34" x14ac:dyDescent="0.45"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</row>
    <row r="403" spans="14:34" x14ac:dyDescent="0.45"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</row>
    <row r="404" spans="14:34" x14ac:dyDescent="0.45"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</row>
    <row r="405" spans="14:34" x14ac:dyDescent="0.45"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</row>
    <row r="406" spans="14:34" x14ac:dyDescent="0.45"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</row>
    <row r="407" spans="14:34" x14ac:dyDescent="0.45"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</row>
    <row r="408" spans="14:34" x14ac:dyDescent="0.45"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</row>
    <row r="409" spans="14:34" x14ac:dyDescent="0.45"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</row>
    <row r="410" spans="14:34" x14ac:dyDescent="0.45"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</row>
    <row r="411" spans="14:34" x14ac:dyDescent="0.45"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</row>
    <row r="412" spans="14:34" x14ac:dyDescent="0.45"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</row>
    <row r="413" spans="14:34" x14ac:dyDescent="0.45"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</row>
    <row r="414" spans="14:34" x14ac:dyDescent="0.45"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7"/>
    </row>
    <row r="415" spans="14:34" x14ac:dyDescent="0.45"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7"/>
    </row>
    <row r="416" spans="14:34" x14ac:dyDescent="0.45"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</row>
    <row r="417" spans="14:34" x14ac:dyDescent="0.45"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7"/>
    </row>
    <row r="418" spans="14:34" x14ac:dyDescent="0.45"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7"/>
    </row>
    <row r="419" spans="14:34" x14ac:dyDescent="0.45"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</row>
    <row r="420" spans="14:34" x14ac:dyDescent="0.45"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7"/>
    </row>
    <row r="421" spans="14:34" x14ac:dyDescent="0.45"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</row>
    <row r="422" spans="14:34" x14ac:dyDescent="0.45"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</row>
    <row r="423" spans="14:34" x14ac:dyDescent="0.45"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</row>
    <row r="424" spans="14:34" x14ac:dyDescent="0.45"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7"/>
    </row>
    <row r="425" spans="14:34" x14ac:dyDescent="0.45"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7"/>
    </row>
    <row r="426" spans="14:34" x14ac:dyDescent="0.45"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</row>
    <row r="427" spans="14:34" x14ac:dyDescent="0.45"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</row>
    <row r="428" spans="14:34" x14ac:dyDescent="0.45"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7"/>
    </row>
    <row r="429" spans="14:34" x14ac:dyDescent="0.45"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</row>
    <row r="430" spans="14:34" x14ac:dyDescent="0.45"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7"/>
    </row>
    <row r="431" spans="14:34" x14ac:dyDescent="0.45"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7"/>
    </row>
    <row r="432" spans="14:34" x14ac:dyDescent="0.45"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7"/>
    </row>
    <row r="433" spans="14:34" x14ac:dyDescent="0.45"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7"/>
    </row>
    <row r="434" spans="14:34" x14ac:dyDescent="0.45"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7"/>
    </row>
    <row r="435" spans="14:34" x14ac:dyDescent="0.45"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</row>
    <row r="436" spans="14:34" x14ac:dyDescent="0.45"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7"/>
    </row>
    <row r="437" spans="14:34" x14ac:dyDescent="0.45"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7"/>
    </row>
    <row r="438" spans="14:34" x14ac:dyDescent="0.45"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7"/>
    </row>
    <row r="439" spans="14:34" x14ac:dyDescent="0.45"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7"/>
    </row>
    <row r="440" spans="14:34" x14ac:dyDescent="0.45"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7"/>
    </row>
    <row r="441" spans="14:34" x14ac:dyDescent="0.45"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</row>
    <row r="442" spans="14:34" x14ac:dyDescent="0.45"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7"/>
    </row>
    <row r="443" spans="14:34" x14ac:dyDescent="0.45"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7"/>
    </row>
    <row r="444" spans="14:34" x14ac:dyDescent="0.45"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7"/>
    </row>
    <row r="445" spans="14:34" x14ac:dyDescent="0.45"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7"/>
    </row>
    <row r="446" spans="14:34" x14ac:dyDescent="0.45"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</row>
    <row r="447" spans="14:34" x14ac:dyDescent="0.45"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7"/>
    </row>
    <row r="448" spans="14:34" x14ac:dyDescent="0.45"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</row>
    <row r="449" spans="14:34" x14ac:dyDescent="0.45"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</row>
    <row r="450" spans="14:34" x14ac:dyDescent="0.45"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</row>
    <row r="451" spans="14:34" x14ac:dyDescent="0.45"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</row>
    <row r="452" spans="14:34" x14ac:dyDescent="0.45"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</row>
    <row r="453" spans="14:34" x14ac:dyDescent="0.45"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</row>
    <row r="454" spans="14:34" x14ac:dyDescent="0.45"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  <c r="AG454" s="47"/>
      <c r="AH454" s="47"/>
    </row>
    <row r="455" spans="14:34" x14ac:dyDescent="0.45"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7"/>
    </row>
    <row r="456" spans="14:34" x14ac:dyDescent="0.45"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  <c r="AG456" s="47"/>
      <c r="AH456" s="47"/>
    </row>
    <row r="457" spans="14:34" x14ac:dyDescent="0.45"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7"/>
    </row>
    <row r="458" spans="14:34" x14ac:dyDescent="0.45"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7"/>
    </row>
    <row r="459" spans="14:34" x14ac:dyDescent="0.45"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7"/>
    </row>
    <row r="460" spans="14:34" x14ac:dyDescent="0.45"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7"/>
    </row>
    <row r="461" spans="14:34" x14ac:dyDescent="0.45"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7"/>
    </row>
    <row r="462" spans="14:34" x14ac:dyDescent="0.45"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7"/>
    </row>
    <row r="463" spans="14:34" x14ac:dyDescent="0.45"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  <c r="AG463" s="47"/>
      <c r="AH463" s="47"/>
    </row>
    <row r="464" spans="14:34" x14ac:dyDescent="0.45"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7"/>
    </row>
    <row r="465" spans="14:34" x14ac:dyDescent="0.45"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  <c r="AG465" s="47"/>
      <c r="AH465" s="47"/>
    </row>
    <row r="466" spans="14:34" x14ac:dyDescent="0.45"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  <c r="AG466" s="47"/>
      <c r="AH466" s="47"/>
    </row>
    <row r="467" spans="14:34" x14ac:dyDescent="0.45"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7"/>
    </row>
    <row r="468" spans="14:34" x14ac:dyDescent="0.45"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</row>
    <row r="469" spans="14:34" x14ac:dyDescent="0.45"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7"/>
    </row>
    <row r="470" spans="14:34" x14ac:dyDescent="0.45"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47"/>
    </row>
    <row r="471" spans="14:34" x14ac:dyDescent="0.45"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7"/>
    </row>
    <row r="472" spans="14:34" x14ac:dyDescent="0.45"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</row>
    <row r="473" spans="14:34" x14ac:dyDescent="0.45"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7"/>
    </row>
    <row r="474" spans="14:34" x14ac:dyDescent="0.45"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7"/>
    </row>
    <row r="475" spans="14:34" x14ac:dyDescent="0.45"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  <c r="AG475" s="47"/>
      <c r="AH475" s="47"/>
    </row>
    <row r="476" spans="14:34" x14ac:dyDescent="0.45"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  <c r="AG476" s="47"/>
      <c r="AH476" s="47"/>
    </row>
    <row r="477" spans="14:34" x14ac:dyDescent="0.45"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7"/>
    </row>
    <row r="478" spans="14:34" x14ac:dyDescent="0.45"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  <c r="AG478" s="47"/>
      <c r="AH478" s="47"/>
    </row>
    <row r="479" spans="14:34" x14ac:dyDescent="0.45"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  <c r="AG479" s="47"/>
      <c r="AH479" s="47"/>
    </row>
    <row r="480" spans="14:34" x14ac:dyDescent="0.45"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47"/>
    </row>
    <row r="481" spans="14:34" x14ac:dyDescent="0.45"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7"/>
    </row>
    <row r="482" spans="14:34" x14ac:dyDescent="0.45"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47"/>
    </row>
    <row r="483" spans="14:34" x14ac:dyDescent="0.45"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7"/>
    </row>
    <row r="484" spans="14:34" x14ac:dyDescent="0.45"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  <c r="AG484" s="47"/>
      <c r="AH484" s="47"/>
    </row>
    <row r="485" spans="14:34" x14ac:dyDescent="0.45"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  <c r="AG485" s="47"/>
      <c r="AH485" s="47"/>
    </row>
    <row r="486" spans="14:34" x14ac:dyDescent="0.45"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7"/>
    </row>
    <row r="487" spans="14:34" x14ac:dyDescent="0.45"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7"/>
    </row>
    <row r="488" spans="14:34" x14ac:dyDescent="0.45"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  <c r="AG488" s="47"/>
      <c r="AH488" s="47"/>
    </row>
    <row r="489" spans="14:34" x14ac:dyDescent="0.45"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  <c r="AG489" s="47"/>
      <c r="AH489" s="47"/>
    </row>
    <row r="490" spans="14:34" x14ac:dyDescent="0.45"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  <c r="AG490" s="47"/>
      <c r="AH490" s="47"/>
    </row>
    <row r="491" spans="14:34" x14ac:dyDescent="0.45"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  <c r="AG491" s="47"/>
      <c r="AH491" s="47"/>
    </row>
    <row r="492" spans="14:34" x14ac:dyDescent="0.45"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7"/>
    </row>
    <row r="493" spans="14:34" x14ac:dyDescent="0.45"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7"/>
    </row>
    <row r="494" spans="14:34" x14ac:dyDescent="0.45"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7"/>
    </row>
    <row r="495" spans="14:34" x14ac:dyDescent="0.45"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47"/>
    </row>
    <row r="496" spans="14:34" x14ac:dyDescent="0.45"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47"/>
    </row>
    <row r="497" spans="14:34" x14ac:dyDescent="0.45"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  <c r="AG497" s="47"/>
      <c r="AH497" s="47"/>
    </row>
    <row r="498" spans="14:34" x14ac:dyDescent="0.45"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  <c r="AG498" s="47"/>
      <c r="AH498" s="47"/>
    </row>
    <row r="499" spans="14:34" x14ac:dyDescent="0.45"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  <c r="AG499" s="47"/>
      <c r="AH499" s="47"/>
    </row>
    <row r="500" spans="14:34" x14ac:dyDescent="0.45"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  <c r="AG500" s="47"/>
      <c r="AH500" s="47"/>
    </row>
    <row r="501" spans="14:34" x14ac:dyDescent="0.45"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/>
      <c r="AE501" s="47"/>
      <c r="AF501" s="47"/>
      <c r="AG501" s="47"/>
      <c r="AH501" s="47"/>
    </row>
    <row r="502" spans="14:34" x14ac:dyDescent="0.45"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  <c r="AG502" s="47"/>
      <c r="AH502" s="47"/>
    </row>
    <row r="503" spans="14:34" x14ac:dyDescent="0.45"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47"/>
    </row>
    <row r="504" spans="14:34" x14ac:dyDescent="0.45"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  <c r="AG504" s="47"/>
      <c r="AH504" s="47"/>
    </row>
    <row r="505" spans="14:34" x14ac:dyDescent="0.45"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7"/>
    </row>
    <row r="506" spans="14:34" x14ac:dyDescent="0.45"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  <c r="AG506" s="47"/>
      <c r="AH506" s="47"/>
    </row>
    <row r="507" spans="14:34" x14ac:dyDescent="0.45"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  <c r="AG507" s="47"/>
      <c r="AH507" s="47"/>
    </row>
    <row r="508" spans="14:34" x14ac:dyDescent="0.45"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  <c r="AG508" s="47"/>
      <c r="AH508" s="47"/>
    </row>
    <row r="509" spans="14:34" x14ac:dyDescent="0.45"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  <c r="AG509" s="47"/>
      <c r="AH509" s="47"/>
    </row>
    <row r="510" spans="14:34" x14ac:dyDescent="0.45"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  <c r="AG510" s="47"/>
      <c r="AH510" s="47"/>
    </row>
    <row r="511" spans="14:34" x14ac:dyDescent="0.45"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  <c r="AG511" s="47"/>
      <c r="AH511" s="47"/>
    </row>
    <row r="512" spans="14:34" x14ac:dyDescent="0.45"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/>
      <c r="AE512" s="47"/>
      <c r="AF512" s="47"/>
      <c r="AG512" s="47"/>
      <c r="AH512" s="47"/>
    </row>
    <row r="513" spans="14:34" x14ac:dyDescent="0.45"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  <c r="AG513" s="47"/>
      <c r="AH513" s="47"/>
    </row>
    <row r="514" spans="14:34" x14ac:dyDescent="0.45"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7"/>
    </row>
    <row r="515" spans="14:34" x14ac:dyDescent="0.45"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47"/>
    </row>
    <row r="516" spans="14:34" x14ac:dyDescent="0.45"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7"/>
    </row>
    <row r="517" spans="14:34" x14ac:dyDescent="0.45"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47"/>
    </row>
    <row r="518" spans="14:34" x14ac:dyDescent="0.45"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  <c r="AG518" s="47"/>
      <c r="AH518" s="47"/>
    </row>
    <row r="519" spans="14:34" x14ac:dyDescent="0.45"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7"/>
    </row>
    <row r="520" spans="14:34" x14ac:dyDescent="0.45"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  <c r="AG520" s="47"/>
      <c r="AH520" s="47"/>
    </row>
    <row r="521" spans="14:34" x14ac:dyDescent="0.45"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  <c r="AD521" s="47"/>
      <c r="AE521" s="47"/>
      <c r="AF521" s="47"/>
      <c r="AG521" s="47"/>
      <c r="AH521" s="47"/>
    </row>
    <row r="522" spans="14:34" x14ac:dyDescent="0.45"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  <c r="AG522" s="47"/>
      <c r="AH522" s="47"/>
    </row>
    <row r="523" spans="14:34" x14ac:dyDescent="0.45"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  <c r="AG523" s="47"/>
      <c r="AH523" s="47"/>
    </row>
    <row r="524" spans="14:34" x14ac:dyDescent="0.45"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  <c r="AG524" s="47"/>
      <c r="AH524" s="47"/>
    </row>
    <row r="525" spans="14:34" x14ac:dyDescent="0.45"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  <c r="AG525" s="47"/>
      <c r="AH525" s="47"/>
    </row>
    <row r="526" spans="14:34" x14ac:dyDescent="0.45"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  <c r="AG526" s="47"/>
      <c r="AH526" s="47"/>
    </row>
    <row r="527" spans="14:34" x14ac:dyDescent="0.45"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  <c r="AG527" s="47"/>
      <c r="AH527" s="47"/>
    </row>
    <row r="528" spans="14:34" x14ac:dyDescent="0.45"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  <c r="AG528" s="47"/>
      <c r="AH528" s="47"/>
    </row>
    <row r="529" spans="14:34" x14ac:dyDescent="0.45"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7"/>
    </row>
    <row r="530" spans="14:34" x14ac:dyDescent="0.45"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/>
      <c r="AH530" s="47"/>
    </row>
    <row r="531" spans="14:34" x14ac:dyDescent="0.45"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  <c r="AG531" s="47"/>
      <c r="AH531" s="47"/>
    </row>
    <row r="532" spans="14:34" x14ac:dyDescent="0.45"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  <c r="AG532" s="47"/>
      <c r="AH532" s="47"/>
    </row>
    <row r="533" spans="14:34" x14ac:dyDescent="0.45"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/>
      <c r="AH533" s="47"/>
    </row>
    <row r="534" spans="14:34" x14ac:dyDescent="0.45"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  <c r="AG534" s="47"/>
      <c r="AH534" s="47"/>
    </row>
    <row r="535" spans="14:34" x14ac:dyDescent="0.45"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  <c r="AG535" s="47"/>
      <c r="AH535" s="47"/>
    </row>
    <row r="536" spans="14:34" x14ac:dyDescent="0.45"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  <c r="AG536" s="47"/>
      <c r="AH536" s="47"/>
    </row>
    <row r="537" spans="14:34" x14ac:dyDescent="0.45"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7"/>
    </row>
    <row r="538" spans="14:34" x14ac:dyDescent="0.45"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/>
      <c r="AH538" s="47"/>
    </row>
    <row r="539" spans="14:34" x14ac:dyDescent="0.45"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</row>
    <row r="540" spans="14:34" x14ac:dyDescent="0.45"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7"/>
    </row>
    <row r="541" spans="14:34" x14ac:dyDescent="0.45"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  <c r="AG541" s="47"/>
      <c r="AH541" s="47"/>
    </row>
    <row r="542" spans="14:34" x14ac:dyDescent="0.45"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/>
      <c r="AH542" s="47"/>
    </row>
    <row r="543" spans="14:34" x14ac:dyDescent="0.45"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  <c r="AG543" s="47"/>
      <c r="AH543" s="47"/>
    </row>
    <row r="544" spans="14:34" x14ac:dyDescent="0.45"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</row>
    <row r="545" spans="14:34" x14ac:dyDescent="0.45"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7"/>
    </row>
    <row r="546" spans="14:34" x14ac:dyDescent="0.45"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</row>
    <row r="547" spans="14:34" x14ac:dyDescent="0.45"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  <c r="AG547" s="47"/>
      <c r="AH547" s="47"/>
    </row>
    <row r="548" spans="14:34" x14ac:dyDescent="0.45"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  <c r="AG548" s="47"/>
      <c r="AH548" s="47"/>
    </row>
    <row r="549" spans="14:34" x14ac:dyDescent="0.45"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</row>
    <row r="550" spans="14:34" x14ac:dyDescent="0.45"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  <c r="AG550" s="47"/>
      <c r="AH550" s="47"/>
    </row>
    <row r="551" spans="14:34" x14ac:dyDescent="0.45"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  <c r="AG551" s="47"/>
      <c r="AH551" s="47"/>
    </row>
    <row r="552" spans="14:34" x14ac:dyDescent="0.45"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  <c r="AE552" s="47"/>
      <c r="AF552" s="47"/>
      <c r="AG552" s="47"/>
      <c r="AH552" s="47"/>
    </row>
    <row r="553" spans="14:34" x14ac:dyDescent="0.45"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  <c r="AG553" s="47"/>
      <c r="AH553" s="47"/>
    </row>
    <row r="554" spans="14:34" x14ac:dyDescent="0.45"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47"/>
      <c r="AH554" s="47"/>
    </row>
    <row r="555" spans="14:34" x14ac:dyDescent="0.45"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G555" s="47"/>
      <c r="AH555" s="47"/>
    </row>
    <row r="556" spans="14:34" x14ac:dyDescent="0.45"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/>
      <c r="AH556" s="47"/>
    </row>
    <row r="557" spans="14:34" x14ac:dyDescent="0.45"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  <c r="AG557" s="47"/>
      <c r="AH557" s="47"/>
    </row>
    <row r="558" spans="14:34" x14ac:dyDescent="0.45"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7"/>
    </row>
    <row r="559" spans="14:34" x14ac:dyDescent="0.45"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  <c r="AG559" s="47"/>
      <c r="AH559" s="47"/>
    </row>
    <row r="560" spans="14:34" x14ac:dyDescent="0.45"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  <c r="AG560" s="47"/>
      <c r="AH560" s="47"/>
    </row>
    <row r="561" spans="14:34" x14ac:dyDescent="0.45"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  <c r="AG561" s="47"/>
      <c r="AH561" s="47"/>
    </row>
    <row r="562" spans="14:34" x14ac:dyDescent="0.45"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  <c r="AG562" s="47"/>
      <c r="AH562" s="47"/>
    </row>
    <row r="563" spans="14:34" x14ac:dyDescent="0.45"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  <c r="AE563" s="47"/>
      <c r="AF563" s="47"/>
      <c r="AG563" s="47"/>
      <c r="AH563" s="47"/>
    </row>
    <row r="564" spans="14:34" x14ac:dyDescent="0.45"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7"/>
    </row>
    <row r="565" spans="14:34" x14ac:dyDescent="0.45"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  <c r="AG565" s="47"/>
      <c r="AH565" s="47"/>
    </row>
    <row r="566" spans="14:34" x14ac:dyDescent="0.45"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  <c r="AG566" s="47"/>
      <c r="AH566" s="47"/>
    </row>
    <row r="567" spans="14:34" x14ac:dyDescent="0.45"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  <c r="AG567" s="47"/>
      <c r="AH567" s="47"/>
    </row>
    <row r="568" spans="14:34" x14ac:dyDescent="0.45"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  <c r="AD568" s="47"/>
      <c r="AE568" s="47"/>
      <c r="AF568" s="47"/>
      <c r="AG568" s="47"/>
      <c r="AH568" s="47"/>
    </row>
    <row r="569" spans="14:34" x14ac:dyDescent="0.45"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  <c r="AE569" s="47"/>
      <c r="AF569" s="47"/>
      <c r="AG569" s="47"/>
      <c r="AH569" s="47"/>
    </row>
    <row r="570" spans="14:34" x14ac:dyDescent="0.45"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  <c r="AG570" s="47"/>
      <c r="AH570" s="47"/>
    </row>
    <row r="571" spans="14:34" x14ac:dyDescent="0.45"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  <c r="AG571" s="47"/>
      <c r="AH571" s="47"/>
    </row>
    <row r="572" spans="14:34" x14ac:dyDescent="0.45"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  <c r="AG572" s="47"/>
      <c r="AH572" s="47"/>
    </row>
    <row r="573" spans="14:34" x14ac:dyDescent="0.45"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7"/>
    </row>
    <row r="574" spans="14:34" x14ac:dyDescent="0.45"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  <c r="AG574" s="47"/>
      <c r="AH574" s="47"/>
    </row>
    <row r="575" spans="14:34" x14ac:dyDescent="0.45"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  <c r="AD575" s="47"/>
      <c r="AE575" s="47"/>
      <c r="AF575" s="47"/>
      <c r="AG575" s="47"/>
      <c r="AH575" s="47"/>
    </row>
    <row r="576" spans="14:34" x14ac:dyDescent="0.45"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  <c r="AG576" s="47"/>
      <c r="AH576" s="47"/>
    </row>
    <row r="577" spans="14:34" x14ac:dyDescent="0.45"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  <c r="AG577" s="47"/>
      <c r="AH577" s="47"/>
    </row>
    <row r="578" spans="14:34" x14ac:dyDescent="0.45"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/>
      <c r="AH578" s="47"/>
    </row>
    <row r="579" spans="14:34" x14ac:dyDescent="0.45"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</row>
    <row r="580" spans="14:34" x14ac:dyDescent="0.45"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/>
      <c r="AE580" s="47"/>
      <c r="AF580" s="47"/>
      <c r="AG580" s="47"/>
      <c r="AH580" s="47"/>
    </row>
    <row r="581" spans="14:34" x14ac:dyDescent="0.45"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  <c r="AE581" s="47"/>
      <c r="AF581" s="47"/>
      <c r="AG581" s="47"/>
      <c r="AH581" s="47"/>
    </row>
    <row r="582" spans="14:34" x14ac:dyDescent="0.45"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/>
      <c r="AE582" s="47"/>
      <c r="AF582" s="47"/>
      <c r="AG582" s="47"/>
      <c r="AH582" s="47"/>
    </row>
    <row r="583" spans="14:34" x14ac:dyDescent="0.45"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  <c r="AG583" s="47"/>
      <c r="AH583" s="47"/>
    </row>
    <row r="584" spans="14:34" x14ac:dyDescent="0.45"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/>
      <c r="AE584" s="47"/>
      <c r="AF584" s="47"/>
      <c r="AG584" s="47"/>
      <c r="AH584" s="47"/>
    </row>
    <row r="585" spans="14:34" x14ac:dyDescent="0.45"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  <c r="AG585" s="47"/>
      <c r="AH585" s="47"/>
    </row>
    <row r="586" spans="14:34" x14ac:dyDescent="0.45"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/>
      <c r="AE586" s="47"/>
      <c r="AF586" s="47"/>
      <c r="AG586" s="47"/>
      <c r="AH586" s="47"/>
    </row>
    <row r="587" spans="14:34" x14ac:dyDescent="0.45"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  <c r="AE587" s="47"/>
      <c r="AF587" s="47"/>
      <c r="AG587" s="47"/>
      <c r="AH587" s="47"/>
    </row>
    <row r="588" spans="14:34" x14ac:dyDescent="0.45"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  <c r="AD588" s="47"/>
      <c r="AE588" s="47"/>
      <c r="AF588" s="47"/>
      <c r="AG588" s="47"/>
      <c r="AH588" s="47"/>
    </row>
    <row r="589" spans="14:34" x14ac:dyDescent="0.45"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  <c r="AD589" s="47"/>
      <c r="AE589" s="47"/>
      <c r="AF589" s="47"/>
      <c r="AG589" s="47"/>
      <c r="AH589" s="47"/>
    </row>
    <row r="590" spans="14:34" x14ac:dyDescent="0.45"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  <c r="AG590" s="47"/>
      <c r="AH590" s="47"/>
    </row>
    <row r="591" spans="14:34" x14ac:dyDescent="0.45"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/>
      <c r="AE591" s="47"/>
      <c r="AF591" s="47"/>
      <c r="AG591" s="47"/>
      <c r="AH591" s="47"/>
    </row>
    <row r="592" spans="14:34" x14ac:dyDescent="0.45"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  <c r="AD592" s="47"/>
      <c r="AE592" s="47"/>
      <c r="AF592" s="47"/>
      <c r="AG592" s="47"/>
      <c r="AH592" s="47"/>
    </row>
    <row r="593" spans="14:34" x14ac:dyDescent="0.45"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  <c r="AD593" s="47"/>
      <c r="AE593" s="47"/>
      <c r="AF593" s="47"/>
      <c r="AG593" s="47"/>
      <c r="AH593" s="47"/>
    </row>
    <row r="594" spans="14:34" x14ac:dyDescent="0.45"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  <c r="AG594" s="47"/>
      <c r="AH594" s="47"/>
    </row>
    <row r="595" spans="14:34" x14ac:dyDescent="0.45"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  <c r="AG595" s="47"/>
      <c r="AH595" s="47"/>
    </row>
    <row r="596" spans="14:34" x14ac:dyDescent="0.45"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  <c r="AD596" s="47"/>
      <c r="AE596" s="47"/>
      <c r="AF596" s="47"/>
      <c r="AG596" s="47"/>
      <c r="AH596" s="47"/>
    </row>
    <row r="597" spans="14:34" x14ac:dyDescent="0.45"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  <c r="AG597" s="47"/>
      <c r="AH597" s="47"/>
    </row>
    <row r="598" spans="14:34" x14ac:dyDescent="0.45"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  <c r="AG598" s="47"/>
      <c r="AH598" s="47"/>
    </row>
    <row r="599" spans="14:34" x14ac:dyDescent="0.45"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  <c r="AG599" s="47"/>
      <c r="AH599" s="47"/>
    </row>
    <row r="600" spans="14:34" x14ac:dyDescent="0.45"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  <c r="AG600" s="47"/>
      <c r="AH600" s="47"/>
    </row>
    <row r="601" spans="14:34" x14ac:dyDescent="0.45"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  <c r="AD601" s="47"/>
      <c r="AE601" s="47"/>
      <c r="AF601" s="47"/>
      <c r="AG601" s="47"/>
      <c r="AH601" s="47"/>
    </row>
    <row r="602" spans="14:34" x14ac:dyDescent="0.45"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/>
      <c r="AE602" s="47"/>
      <c r="AF602" s="47"/>
      <c r="AG602" s="47"/>
      <c r="AH602" s="47"/>
    </row>
    <row r="603" spans="14:34" x14ac:dyDescent="0.45"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  <c r="AG603" s="47"/>
      <c r="AH603" s="47"/>
    </row>
    <row r="604" spans="14:34" x14ac:dyDescent="0.45"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  <c r="AD604" s="47"/>
      <c r="AE604" s="47"/>
      <c r="AF604" s="47"/>
      <c r="AG604" s="47"/>
      <c r="AH604" s="47"/>
    </row>
    <row r="605" spans="14:34" x14ac:dyDescent="0.45"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  <c r="AD605" s="47"/>
      <c r="AE605" s="47"/>
      <c r="AF605" s="47"/>
      <c r="AG605" s="47"/>
      <c r="AH605" s="47"/>
    </row>
    <row r="606" spans="14:34" x14ac:dyDescent="0.45"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  <c r="AG606" s="47"/>
      <c r="AH606" s="47"/>
    </row>
    <row r="607" spans="14:34" x14ac:dyDescent="0.45"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  <c r="AD607" s="47"/>
      <c r="AE607" s="47"/>
      <c r="AF607" s="47"/>
      <c r="AG607" s="47"/>
      <c r="AH607" s="47"/>
    </row>
    <row r="608" spans="14:34" x14ac:dyDescent="0.45"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  <c r="AD608" s="47"/>
      <c r="AE608" s="47"/>
      <c r="AF608" s="47"/>
      <c r="AG608" s="47"/>
      <c r="AH608" s="47"/>
    </row>
    <row r="609" spans="14:34" x14ac:dyDescent="0.45"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/>
      <c r="AE609" s="47"/>
      <c r="AF609" s="47"/>
      <c r="AG609" s="47"/>
      <c r="AH609" s="47"/>
    </row>
    <row r="610" spans="14:34" x14ac:dyDescent="0.45"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  <c r="AD610" s="47"/>
      <c r="AE610" s="47"/>
      <c r="AF610" s="47"/>
      <c r="AG610" s="47"/>
      <c r="AH610" s="47"/>
    </row>
    <row r="611" spans="14:34" x14ac:dyDescent="0.45"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  <c r="AD611" s="47"/>
      <c r="AE611" s="47"/>
      <c r="AF611" s="47"/>
      <c r="AG611" s="47"/>
      <c r="AH611" s="47"/>
    </row>
    <row r="612" spans="14:34" x14ac:dyDescent="0.45"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  <c r="AE612" s="47"/>
      <c r="AF612" s="47"/>
      <c r="AG612" s="47"/>
      <c r="AH612" s="47"/>
    </row>
    <row r="613" spans="14:34" x14ac:dyDescent="0.45"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/>
      <c r="AE613" s="47"/>
      <c r="AF613" s="47"/>
      <c r="AG613" s="47"/>
      <c r="AH613" s="47"/>
    </row>
    <row r="614" spans="14:34" x14ac:dyDescent="0.45"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  <c r="AD614" s="47"/>
      <c r="AE614" s="47"/>
      <c r="AF614" s="47"/>
      <c r="AG614" s="47"/>
      <c r="AH614" s="47"/>
    </row>
    <row r="615" spans="14:34" x14ac:dyDescent="0.45"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/>
      <c r="AE615" s="47"/>
      <c r="AF615" s="47"/>
      <c r="AG615" s="47"/>
      <c r="AH615" s="47"/>
    </row>
    <row r="616" spans="14:34" x14ac:dyDescent="0.45"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  <c r="AD616" s="47"/>
      <c r="AE616" s="47"/>
      <c r="AF616" s="47"/>
      <c r="AG616" s="47"/>
      <c r="AH616" s="47"/>
    </row>
    <row r="617" spans="14:34" x14ac:dyDescent="0.45"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/>
      <c r="AE617" s="47"/>
      <c r="AF617" s="47"/>
      <c r="AG617" s="47"/>
      <c r="AH617" s="47"/>
    </row>
    <row r="618" spans="14:34" x14ac:dyDescent="0.45"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  <c r="AD618" s="47"/>
      <c r="AE618" s="47"/>
      <c r="AF618" s="47"/>
      <c r="AG618" s="47"/>
      <c r="AH618" s="47"/>
    </row>
    <row r="619" spans="14:34" x14ac:dyDescent="0.45"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  <c r="AD619" s="47"/>
      <c r="AE619" s="47"/>
      <c r="AF619" s="47"/>
      <c r="AG619" s="47"/>
      <c r="AH619" s="47"/>
    </row>
    <row r="620" spans="14:34" x14ac:dyDescent="0.45"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  <c r="AD620" s="47"/>
      <c r="AE620" s="47"/>
      <c r="AF620" s="47"/>
      <c r="AG620" s="47"/>
      <c r="AH620" s="47"/>
    </row>
    <row r="621" spans="14:34" x14ac:dyDescent="0.45"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  <c r="AG621" s="47"/>
      <c r="AH621" s="47"/>
    </row>
    <row r="622" spans="14:34" x14ac:dyDescent="0.45"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  <c r="AD622" s="47"/>
      <c r="AE622" s="47"/>
      <c r="AF622" s="47"/>
      <c r="AG622" s="47"/>
      <c r="AH622" s="47"/>
    </row>
    <row r="623" spans="14:34" x14ac:dyDescent="0.45"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/>
      <c r="AH623" s="47"/>
    </row>
    <row r="624" spans="14:34" x14ac:dyDescent="0.45"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  <c r="AG624" s="47"/>
      <c r="AH624" s="47"/>
    </row>
    <row r="625" spans="14:34" x14ac:dyDescent="0.45"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  <c r="AG625" s="47"/>
      <c r="AH625" s="47"/>
    </row>
    <row r="626" spans="14:34" x14ac:dyDescent="0.45"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  <c r="AD626" s="47"/>
      <c r="AE626" s="47"/>
      <c r="AF626" s="47"/>
      <c r="AG626" s="47"/>
      <c r="AH626" s="47"/>
    </row>
    <row r="627" spans="14:34" x14ac:dyDescent="0.45"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  <c r="AD627" s="47"/>
      <c r="AE627" s="47"/>
      <c r="AF627" s="47"/>
      <c r="AG627" s="47"/>
      <c r="AH627" s="47"/>
    </row>
    <row r="628" spans="14:34" x14ac:dyDescent="0.45"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  <c r="AG628" s="47"/>
      <c r="AH628" s="47"/>
    </row>
    <row r="629" spans="14:34" x14ac:dyDescent="0.45"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  <c r="AD629" s="47"/>
      <c r="AE629" s="47"/>
      <c r="AF629" s="47"/>
      <c r="AG629" s="47"/>
      <c r="AH629" s="47"/>
    </row>
    <row r="630" spans="14:34" x14ac:dyDescent="0.45"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  <c r="AD630" s="47"/>
      <c r="AE630" s="47"/>
      <c r="AF630" s="47"/>
      <c r="AG630" s="47"/>
      <c r="AH630" s="47"/>
    </row>
    <row r="631" spans="14:34" x14ac:dyDescent="0.45"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  <c r="AD631" s="47"/>
      <c r="AE631" s="47"/>
      <c r="AF631" s="47"/>
      <c r="AG631" s="47"/>
      <c r="AH631" s="47"/>
    </row>
    <row r="632" spans="14:34" x14ac:dyDescent="0.45"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  <c r="AD632" s="47"/>
      <c r="AE632" s="47"/>
      <c r="AF632" s="47"/>
      <c r="AG632" s="47"/>
      <c r="AH632" s="47"/>
    </row>
    <row r="633" spans="14:34" x14ac:dyDescent="0.45"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  <c r="AD633" s="47"/>
      <c r="AE633" s="47"/>
      <c r="AF633" s="47"/>
      <c r="AG633" s="47"/>
      <c r="AH633" s="47"/>
    </row>
    <row r="634" spans="14:34" x14ac:dyDescent="0.45"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  <c r="AD634" s="47"/>
      <c r="AE634" s="47"/>
      <c r="AF634" s="47"/>
      <c r="AG634" s="47"/>
      <c r="AH634" s="47"/>
    </row>
    <row r="635" spans="14:34" x14ac:dyDescent="0.45"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  <c r="AD635" s="47"/>
      <c r="AE635" s="47"/>
      <c r="AF635" s="47"/>
      <c r="AG635" s="47"/>
      <c r="AH635" s="47"/>
    </row>
    <row r="636" spans="14:34" x14ac:dyDescent="0.45"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  <c r="AD636" s="47"/>
      <c r="AE636" s="47"/>
      <c r="AF636" s="47"/>
      <c r="AG636" s="47"/>
      <c r="AH636" s="47"/>
    </row>
    <row r="637" spans="14:34" x14ac:dyDescent="0.45"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  <c r="AD637" s="47"/>
      <c r="AE637" s="47"/>
      <c r="AF637" s="47"/>
      <c r="AG637" s="47"/>
      <c r="AH637" s="47"/>
    </row>
    <row r="638" spans="14:34" x14ac:dyDescent="0.45"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  <c r="AD638" s="47"/>
      <c r="AE638" s="47"/>
      <c r="AF638" s="47"/>
      <c r="AG638" s="47"/>
      <c r="AH638" s="47"/>
    </row>
    <row r="639" spans="14:34" x14ac:dyDescent="0.45"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  <c r="AD639" s="47"/>
      <c r="AE639" s="47"/>
      <c r="AF639" s="47"/>
      <c r="AG639" s="47"/>
      <c r="AH639" s="47"/>
    </row>
    <row r="640" spans="14:34" x14ac:dyDescent="0.45"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  <c r="AD640" s="47"/>
      <c r="AE640" s="47"/>
      <c r="AF640" s="47"/>
      <c r="AG640" s="47"/>
      <c r="AH640" s="47"/>
    </row>
    <row r="641" spans="14:34" x14ac:dyDescent="0.45"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  <c r="AD641" s="47"/>
      <c r="AE641" s="47"/>
      <c r="AF641" s="47"/>
      <c r="AG641" s="47"/>
      <c r="AH641" s="47"/>
    </row>
    <row r="642" spans="14:34" x14ac:dyDescent="0.45"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  <c r="AD642" s="47"/>
      <c r="AE642" s="47"/>
      <c r="AF642" s="47"/>
      <c r="AG642" s="47"/>
      <c r="AH642" s="47"/>
    </row>
    <row r="643" spans="14:34" x14ac:dyDescent="0.45"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  <c r="AG643" s="47"/>
      <c r="AH643" s="47"/>
    </row>
    <row r="644" spans="14:34" x14ac:dyDescent="0.45"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  <c r="AD644" s="47"/>
      <c r="AE644" s="47"/>
      <c r="AF644" s="47"/>
      <c r="AG644" s="47"/>
      <c r="AH644" s="47"/>
    </row>
    <row r="645" spans="14:34" x14ac:dyDescent="0.45"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  <c r="AD645" s="47"/>
      <c r="AE645" s="47"/>
      <c r="AF645" s="47"/>
      <c r="AG645" s="47"/>
      <c r="AH645" s="47"/>
    </row>
    <row r="646" spans="14:34" x14ac:dyDescent="0.45"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  <c r="AC646" s="47"/>
      <c r="AD646" s="47"/>
      <c r="AE646" s="47"/>
      <c r="AF646" s="47"/>
      <c r="AG646" s="47"/>
      <c r="AH646" s="47"/>
    </row>
    <row r="647" spans="14:34" x14ac:dyDescent="0.45"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  <c r="AC647" s="47"/>
      <c r="AD647" s="47"/>
      <c r="AE647" s="47"/>
      <c r="AF647" s="47"/>
      <c r="AG647" s="47"/>
      <c r="AH647" s="47"/>
    </row>
    <row r="648" spans="14:34" x14ac:dyDescent="0.45"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  <c r="AC648" s="47"/>
      <c r="AD648" s="47"/>
      <c r="AE648" s="47"/>
      <c r="AF648" s="47"/>
      <c r="AG648" s="47"/>
      <c r="AH648" s="47"/>
    </row>
    <row r="649" spans="14:34" x14ac:dyDescent="0.45"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  <c r="AC649" s="47"/>
      <c r="AD649" s="47"/>
      <c r="AE649" s="47"/>
      <c r="AF649" s="47"/>
      <c r="AG649" s="47"/>
      <c r="AH649" s="47"/>
    </row>
    <row r="650" spans="14:34" x14ac:dyDescent="0.45"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  <c r="AC650" s="47"/>
      <c r="AD650" s="47"/>
      <c r="AE650" s="47"/>
      <c r="AF650" s="47"/>
      <c r="AG650" s="47"/>
      <c r="AH650" s="47"/>
    </row>
    <row r="651" spans="14:34" x14ac:dyDescent="0.45"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  <c r="AC651" s="47"/>
      <c r="AD651" s="47"/>
      <c r="AE651" s="47"/>
      <c r="AF651" s="47"/>
      <c r="AG651" s="47"/>
      <c r="AH651" s="47"/>
    </row>
    <row r="652" spans="14:34" x14ac:dyDescent="0.45"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  <c r="AC652" s="47"/>
      <c r="AD652" s="47"/>
      <c r="AE652" s="47"/>
      <c r="AF652" s="47"/>
      <c r="AG652" s="47"/>
      <c r="AH652" s="47"/>
    </row>
    <row r="653" spans="14:34" x14ac:dyDescent="0.45"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  <c r="AC653" s="47"/>
      <c r="AD653" s="47"/>
      <c r="AE653" s="47"/>
      <c r="AF653" s="47"/>
      <c r="AG653" s="47"/>
      <c r="AH653" s="47"/>
    </row>
    <row r="654" spans="14:34" x14ac:dyDescent="0.45"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  <c r="AC654" s="47"/>
      <c r="AD654" s="47"/>
      <c r="AE654" s="47"/>
      <c r="AF654" s="47"/>
      <c r="AG654" s="47"/>
      <c r="AH654" s="47"/>
    </row>
    <row r="655" spans="14:34" x14ac:dyDescent="0.45"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  <c r="AC655" s="47"/>
      <c r="AD655" s="47"/>
      <c r="AE655" s="47"/>
      <c r="AF655" s="47"/>
      <c r="AG655" s="47"/>
      <c r="AH655" s="47"/>
    </row>
    <row r="656" spans="14:34" x14ac:dyDescent="0.45"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  <c r="AC656" s="47"/>
      <c r="AD656" s="47"/>
      <c r="AE656" s="47"/>
      <c r="AF656" s="47"/>
      <c r="AG656" s="47"/>
      <c r="AH656" s="47"/>
    </row>
    <row r="657" spans="14:34" x14ac:dyDescent="0.45"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/>
      <c r="AD657" s="47"/>
      <c r="AE657" s="47"/>
      <c r="AF657" s="47"/>
      <c r="AG657" s="47"/>
      <c r="AH657" s="47"/>
    </row>
    <row r="658" spans="14:34" x14ac:dyDescent="0.45"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  <c r="AC658" s="47"/>
      <c r="AD658" s="47"/>
      <c r="AE658" s="47"/>
      <c r="AF658" s="47"/>
      <c r="AG658" s="47"/>
      <c r="AH658" s="47"/>
    </row>
    <row r="659" spans="14:34" x14ac:dyDescent="0.45"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  <c r="AC659" s="47"/>
      <c r="AD659" s="47"/>
      <c r="AE659" s="47"/>
      <c r="AF659" s="47"/>
      <c r="AG659" s="47"/>
      <c r="AH659" s="47"/>
    </row>
    <row r="660" spans="14:34" x14ac:dyDescent="0.45"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  <c r="AC660" s="47"/>
      <c r="AD660" s="47"/>
      <c r="AE660" s="47"/>
      <c r="AF660" s="47"/>
      <c r="AG660" s="47"/>
      <c r="AH660" s="47"/>
    </row>
    <row r="661" spans="14:34" x14ac:dyDescent="0.45"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7"/>
      <c r="AD661" s="47"/>
      <c r="AE661" s="47"/>
      <c r="AF661" s="47"/>
      <c r="AG661" s="47"/>
      <c r="AH661" s="47"/>
    </row>
    <row r="662" spans="14:34" x14ac:dyDescent="0.45"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47"/>
      <c r="AD662" s="47"/>
      <c r="AE662" s="47"/>
      <c r="AF662" s="47"/>
      <c r="AG662" s="47"/>
      <c r="AH662" s="47"/>
    </row>
    <row r="663" spans="14:34" x14ac:dyDescent="0.45"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  <c r="AC663" s="47"/>
      <c r="AD663" s="47"/>
      <c r="AE663" s="47"/>
      <c r="AF663" s="47"/>
      <c r="AG663" s="47"/>
      <c r="AH663" s="47"/>
    </row>
    <row r="664" spans="14:34" x14ac:dyDescent="0.45"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  <c r="AC664" s="47"/>
      <c r="AD664" s="47"/>
      <c r="AE664" s="47"/>
      <c r="AF664" s="47"/>
      <c r="AG664" s="47"/>
      <c r="AH664" s="47"/>
    </row>
    <row r="665" spans="14:34" x14ac:dyDescent="0.45"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  <c r="AC665" s="47"/>
      <c r="AD665" s="47"/>
      <c r="AE665" s="47"/>
      <c r="AF665" s="47"/>
      <c r="AG665" s="47"/>
      <c r="AH665" s="47"/>
    </row>
    <row r="666" spans="14:34" x14ac:dyDescent="0.45"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47"/>
      <c r="AD666" s="47"/>
      <c r="AE666" s="47"/>
      <c r="AF666" s="47"/>
      <c r="AG666" s="47"/>
      <c r="AH666" s="47"/>
    </row>
    <row r="667" spans="14:34" x14ac:dyDescent="0.45"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  <c r="AC667" s="47"/>
      <c r="AD667" s="47"/>
      <c r="AE667" s="47"/>
      <c r="AF667" s="47"/>
      <c r="AG667" s="47"/>
      <c r="AH667" s="47"/>
    </row>
    <row r="668" spans="14:34" x14ac:dyDescent="0.45"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  <c r="AC668" s="47"/>
      <c r="AD668" s="47"/>
      <c r="AE668" s="47"/>
      <c r="AF668" s="47"/>
      <c r="AG668" s="47"/>
      <c r="AH668" s="47"/>
    </row>
    <row r="669" spans="14:34" x14ac:dyDescent="0.45"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47"/>
      <c r="AD669" s="47"/>
      <c r="AE669" s="47"/>
      <c r="AF669" s="47"/>
      <c r="AG669" s="47"/>
      <c r="AH669" s="47"/>
    </row>
    <row r="670" spans="14:34" x14ac:dyDescent="0.45"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/>
      <c r="AD670" s="47"/>
      <c r="AE670" s="47"/>
      <c r="AF670" s="47"/>
      <c r="AG670" s="47"/>
      <c r="AH670" s="47"/>
    </row>
    <row r="671" spans="14:34" x14ac:dyDescent="0.45"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  <c r="AD671" s="47"/>
      <c r="AE671" s="47"/>
      <c r="AF671" s="47"/>
      <c r="AG671" s="47"/>
      <c r="AH671" s="47"/>
    </row>
    <row r="672" spans="14:34" x14ac:dyDescent="0.45"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  <c r="AC672" s="47"/>
      <c r="AD672" s="47"/>
      <c r="AE672" s="47"/>
      <c r="AF672" s="47"/>
      <c r="AG672" s="47"/>
      <c r="AH672" s="47"/>
    </row>
    <row r="673" spans="14:34" x14ac:dyDescent="0.45"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  <c r="AC673" s="47"/>
      <c r="AD673" s="47"/>
      <c r="AE673" s="47"/>
      <c r="AF673" s="47"/>
      <c r="AG673" s="47"/>
      <c r="AH673" s="47"/>
    </row>
    <row r="674" spans="14:34" x14ac:dyDescent="0.45"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  <c r="AC674" s="47"/>
      <c r="AD674" s="47"/>
      <c r="AE674" s="47"/>
      <c r="AF674" s="47"/>
      <c r="AG674" s="47"/>
      <c r="AH674" s="47"/>
    </row>
    <row r="675" spans="14:34" x14ac:dyDescent="0.45"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  <c r="AC675" s="47"/>
      <c r="AD675" s="47"/>
      <c r="AE675" s="47"/>
      <c r="AF675" s="47"/>
      <c r="AG675" s="47"/>
      <c r="AH675" s="47"/>
    </row>
    <row r="676" spans="14:34" x14ac:dyDescent="0.45"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  <c r="AC676" s="47"/>
      <c r="AD676" s="47"/>
      <c r="AE676" s="47"/>
      <c r="AF676" s="47"/>
      <c r="AG676" s="47"/>
      <c r="AH676" s="47"/>
    </row>
    <row r="677" spans="14:34" x14ac:dyDescent="0.45"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  <c r="AC677" s="47"/>
      <c r="AD677" s="47"/>
      <c r="AE677" s="47"/>
      <c r="AF677" s="47"/>
      <c r="AG677" s="47"/>
      <c r="AH677" s="47"/>
    </row>
    <row r="678" spans="14:34" x14ac:dyDescent="0.45"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  <c r="AC678" s="47"/>
      <c r="AD678" s="47"/>
      <c r="AE678" s="47"/>
      <c r="AF678" s="47"/>
      <c r="AG678" s="47"/>
      <c r="AH678" s="47"/>
    </row>
    <row r="679" spans="14:34" x14ac:dyDescent="0.45"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  <c r="AC679" s="47"/>
      <c r="AD679" s="47"/>
      <c r="AE679" s="47"/>
      <c r="AF679" s="47"/>
      <c r="AG679" s="47"/>
      <c r="AH679" s="47"/>
    </row>
    <row r="680" spans="14:34" x14ac:dyDescent="0.45"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  <c r="AC680" s="47"/>
      <c r="AD680" s="47"/>
      <c r="AE680" s="47"/>
      <c r="AF680" s="47"/>
      <c r="AG680" s="47"/>
      <c r="AH680" s="47"/>
    </row>
    <row r="681" spans="14:34" x14ac:dyDescent="0.45"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  <c r="AC681" s="47"/>
      <c r="AD681" s="47"/>
      <c r="AE681" s="47"/>
      <c r="AF681" s="47"/>
      <c r="AG681" s="47"/>
      <c r="AH681" s="47"/>
    </row>
    <row r="682" spans="14:34" x14ac:dyDescent="0.45"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  <c r="AC682" s="47"/>
      <c r="AD682" s="47"/>
      <c r="AE682" s="47"/>
      <c r="AF682" s="47"/>
      <c r="AG682" s="47"/>
      <c r="AH682" s="47"/>
    </row>
    <row r="683" spans="14:34" x14ac:dyDescent="0.45"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/>
      <c r="AC683" s="47"/>
      <c r="AD683" s="47"/>
      <c r="AE683" s="47"/>
      <c r="AF683" s="47"/>
      <c r="AG683" s="47"/>
      <c r="AH683" s="47"/>
    </row>
    <row r="684" spans="14:34" x14ac:dyDescent="0.45"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  <c r="AC684" s="47"/>
      <c r="AD684" s="47"/>
      <c r="AE684" s="47"/>
      <c r="AF684" s="47"/>
      <c r="AG684" s="47"/>
      <c r="AH684" s="47"/>
    </row>
    <row r="685" spans="14:34" x14ac:dyDescent="0.45"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  <c r="AC685" s="47"/>
      <c r="AD685" s="47"/>
      <c r="AE685" s="47"/>
      <c r="AF685" s="47"/>
      <c r="AG685" s="47"/>
      <c r="AH685" s="47"/>
    </row>
    <row r="686" spans="14:34" x14ac:dyDescent="0.45"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  <c r="AC686" s="47"/>
      <c r="AD686" s="47"/>
      <c r="AE686" s="47"/>
      <c r="AF686" s="47"/>
      <c r="AG686" s="47"/>
      <c r="AH686" s="47"/>
    </row>
    <row r="687" spans="14:34" x14ac:dyDescent="0.45"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  <c r="AC687" s="47"/>
      <c r="AD687" s="47"/>
      <c r="AE687" s="47"/>
      <c r="AF687" s="47"/>
      <c r="AG687" s="47"/>
      <c r="AH687" s="47"/>
    </row>
    <row r="688" spans="14:34" x14ac:dyDescent="0.45"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  <c r="AC688" s="47"/>
      <c r="AD688" s="47"/>
      <c r="AE688" s="47"/>
      <c r="AF688" s="47"/>
      <c r="AG688" s="47"/>
      <c r="AH688" s="47"/>
    </row>
    <row r="689" spans="14:34" x14ac:dyDescent="0.45"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  <c r="AC689" s="47"/>
      <c r="AD689" s="47"/>
      <c r="AE689" s="47"/>
      <c r="AF689" s="47"/>
      <c r="AG689" s="47"/>
      <c r="AH689" s="47"/>
    </row>
    <row r="690" spans="14:34" x14ac:dyDescent="0.45"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  <c r="AC690" s="47"/>
      <c r="AD690" s="47"/>
      <c r="AE690" s="47"/>
      <c r="AF690" s="47"/>
      <c r="AG690" s="47"/>
      <c r="AH690" s="47"/>
    </row>
    <row r="691" spans="14:34" x14ac:dyDescent="0.45"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  <c r="AC691" s="47"/>
      <c r="AD691" s="47"/>
      <c r="AE691" s="47"/>
      <c r="AF691" s="47"/>
      <c r="AG691" s="47"/>
      <c r="AH691" s="47"/>
    </row>
    <row r="692" spans="14:34" x14ac:dyDescent="0.45"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  <c r="AC692" s="47"/>
      <c r="AD692" s="47"/>
      <c r="AE692" s="47"/>
      <c r="AF692" s="47"/>
      <c r="AG692" s="47"/>
      <c r="AH692" s="47"/>
    </row>
    <row r="693" spans="14:34" x14ac:dyDescent="0.45"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  <c r="AC693" s="47"/>
      <c r="AD693" s="47"/>
      <c r="AE693" s="47"/>
      <c r="AF693" s="47"/>
      <c r="AG693" s="47"/>
      <c r="AH693" s="47"/>
    </row>
    <row r="694" spans="14:34" x14ac:dyDescent="0.45"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  <c r="AC694" s="47"/>
      <c r="AD694" s="47"/>
      <c r="AE694" s="47"/>
      <c r="AF694" s="47"/>
      <c r="AG694" s="47"/>
      <c r="AH694" s="47"/>
    </row>
    <row r="695" spans="14:34" x14ac:dyDescent="0.45"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  <c r="AC695" s="47"/>
      <c r="AD695" s="47"/>
      <c r="AE695" s="47"/>
      <c r="AF695" s="47"/>
      <c r="AG695" s="47"/>
      <c r="AH695" s="47"/>
    </row>
    <row r="696" spans="14:34" x14ac:dyDescent="0.45"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  <c r="AC696" s="47"/>
      <c r="AD696" s="47"/>
      <c r="AE696" s="47"/>
      <c r="AF696" s="47"/>
      <c r="AG696" s="47"/>
      <c r="AH696" s="47"/>
    </row>
    <row r="697" spans="14:34" x14ac:dyDescent="0.45"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  <c r="AC697" s="47"/>
      <c r="AD697" s="47"/>
      <c r="AE697" s="47"/>
      <c r="AF697" s="47"/>
      <c r="AG697" s="47"/>
      <c r="AH697" s="47"/>
    </row>
    <row r="698" spans="14:34" x14ac:dyDescent="0.45"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  <c r="AC698" s="47"/>
      <c r="AD698" s="47"/>
      <c r="AE698" s="47"/>
      <c r="AF698" s="47"/>
      <c r="AG698" s="47"/>
      <c r="AH698" s="47"/>
    </row>
    <row r="699" spans="14:34" x14ac:dyDescent="0.45"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  <c r="AC699" s="47"/>
      <c r="AD699" s="47"/>
      <c r="AE699" s="47"/>
      <c r="AF699" s="47"/>
      <c r="AG699" s="47"/>
      <c r="AH699" s="47"/>
    </row>
    <row r="700" spans="14:34" x14ac:dyDescent="0.45"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  <c r="AC700" s="47"/>
      <c r="AD700" s="47"/>
      <c r="AE700" s="47"/>
      <c r="AF700" s="47"/>
      <c r="AG700" s="47"/>
      <c r="AH700" s="47"/>
    </row>
    <row r="701" spans="14:34" x14ac:dyDescent="0.45"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  <c r="AC701" s="47"/>
      <c r="AD701" s="47"/>
      <c r="AE701" s="47"/>
      <c r="AF701" s="47"/>
      <c r="AG701" s="47"/>
      <c r="AH701" s="47"/>
    </row>
    <row r="702" spans="14:34" x14ac:dyDescent="0.45"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  <c r="AC702" s="47"/>
      <c r="AD702" s="47"/>
      <c r="AE702" s="47"/>
      <c r="AF702" s="47"/>
      <c r="AG702" s="47"/>
      <c r="AH702" s="47"/>
    </row>
    <row r="703" spans="14:34" x14ac:dyDescent="0.45"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  <c r="AC703" s="47"/>
      <c r="AD703" s="47"/>
      <c r="AE703" s="47"/>
      <c r="AF703" s="47"/>
      <c r="AG703" s="47"/>
      <c r="AH703" s="47"/>
    </row>
    <row r="704" spans="14:34" x14ac:dyDescent="0.45"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  <c r="AC704" s="47"/>
      <c r="AD704" s="47"/>
      <c r="AE704" s="47"/>
      <c r="AF704" s="47"/>
      <c r="AG704" s="47"/>
      <c r="AH704" s="47"/>
    </row>
    <row r="705" spans="14:34" x14ac:dyDescent="0.45"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  <c r="AC705" s="47"/>
      <c r="AD705" s="47"/>
      <c r="AE705" s="47"/>
      <c r="AF705" s="47"/>
      <c r="AG705" s="47"/>
      <c r="AH705" s="47"/>
    </row>
    <row r="706" spans="14:34" x14ac:dyDescent="0.45"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  <c r="AC706" s="47"/>
      <c r="AD706" s="47"/>
      <c r="AE706" s="47"/>
      <c r="AF706" s="47"/>
      <c r="AG706" s="47"/>
      <c r="AH706" s="47"/>
    </row>
    <row r="707" spans="14:34" x14ac:dyDescent="0.45"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  <c r="AC707" s="47"/>
      <c r="AD707" s="47"/>
      <c r="AE707" s="47"/>
      <c r="AF707" s="47"/>
      <c r="AG707" s="47"/>
      <c r="AH707" s="47"/>
    </row>
    <row r="708" spans="14:34" x14ac:dyDescent="0.45"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  <c r="AC708" s="47"/>
      <c r="AD708" s="47"/>
      <c r="AE708" s="47"/>
      <c r="AF708" s="47"/>
      <c r="AG708" s="47"/>
      <c r="AH708" s="47"/>
    </row>
    <row r="709" spans="14:34" x14ac:dyDescent="0.45"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  <c r="AC709" s="47"/>
      <c r="AD709" s="47"/>
      <c r="AE709" s="47"/>
      <c r="AF709" s="47"/>
      <c r="AG709" s="47"/>
      <c r="AH709" s="47"/>
    </row>
    <row r="710" spans="14:34" x14ac:dyDescent="0.45"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  <c r="AC710" s="47"/>
      <c r="AD710" s="47"/>
      <c r="AE710" s="47"/>
      <c r="AF710" s="47"/>
      <c r="AG710" s="47"/>
      <c r="AH710" s="47"/>
    </row>
    <row r="711" spans="14:34" x14ac:dyDescent="0.45"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  <c r="AC711" s="47"/>
      <c r="AD711" s="47"/>
      <c r="AE711" s="47"/>
      <c r="AF711" s="47"/>
      <c r="AG711" s="47"/>
      <c r="AH711" s="47"/>
    </row>
    <row r="712" spans="14:34" x14ac:dyDescent="0.45"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  <c r="AC712" s="47"/>
      <c r="AD712" s="47"/>
      <c r="AE712" s="47"/>
      <c r="AF712" s="47"/>
      <c r="AG712" s="47"/>
      <c r="AH712" s="47"/>
    </row>
    <row r="713" spans="14:34" x14ac:dyDescent="0.45"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  <c r="AC713" s="47"/>
      <c r="AD713" s="47"/>
      <c r="AE713" s="47"/>
      <c r="AF713" s="47"/>
      <c r="AG713" s="47"/>
      <c r="AH713" s="47"/>
    </row>
    <row r="714" spans="14:34" x14ac:dyDescent="0.45"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  <c r="AC714" s="47"/>
      <c r="AD714" s="47"/>
      <c r="AE714" s="47"/>
      <c r="AF714" s="47"/>
      <c r="AG714" s="47"/>
      <c r="AH714" s="47"/>
    </row>
    <row r="715" spans="14:34" x14ac:dyDescent="0.45"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  <c r="AC715" s="47"/>
      <c r="AD715" s="47"/>
      <c r="AE715" s="47"/>
      <c r="AF715" s="47"/>
      <c r="AG715" s="47"/>
      <c r="AH715" s="47"/>
    </row>
    <row r="716" spans="14:34" x14ac:dyDescent="0.45"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  <c r="AC716" s="47"/>
      <c r="AD716" s="47"/>
      <c r="AE716" s="47"/>
      <c r="AF716" s="47"/>
      <c r="AG716" s="47"/>
      <c r="AH716" s="47"/>
    </row>
    <row r="717" spans="14:34" x14ac:dyDescent="0.45"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  <c r="AC717" s="47"/>
      <c r="AD717" s="47"/>
      <c r="AE717" s="47"/>
      <c r="AF717" s="47"/>
      <c r="AG717" s="47"/>
      <c r="AH717" s="47"/>
    </row>
    <row r="718" spans="14:34" x14ac:dyDescent="0.45"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  <c r="AC718" s="47"/>
      <c r="AD718" s="47"/>
      <c r="AE718" s="47"/>
      <c r="AF718" s="47"/>
      <c r="AG718" s="47"/>
      <c r="AH718" s="47"/>
    </row>
    <row r="719" spans="14:34" x14ac:dyDescent="0.45"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  <c r="AC719" s="47"/>
      <c r="AD719" s="47"/>
      <c r="AE719" s="47"/>
      <c r="AF719" s="47"/>
      <c r="AG719" s="47"/>
      <c r="AH719" s="47"/>
    </row>
    <row r="720" spans="14:34" x14ac:dyDescent="0.45"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  <c r="AC720" s="47"/>
      <c r="AD720" s="47"/>
      <c r="AE720" s="47"/>
      <c r="AF720" s="47"/>
      <c r="AG720" s="47"/>
      <c r="AH720" s="47"/>
    </row>
    <row r="721" spans="14:34" x14ac:dyDescent="0.45"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  <c r="AC721" s="47"/>
      <c r="AD721" s="47"/>
      <c r="AE721" s="47"/>
      <c r="AF721" s="47"/>
      <c r="AG721" s="47"/>
      <c r="AH721" s="47"/>
    </row>
    <row r="722" spans="14:34" x14ac:dyDescent="0.45"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  <c r="AC722" s="47"/>
      <c r="AD722" s="47"/>
      <c r="AE722" s="47"/>
      <c r="AF722" s="47"/>
      <c r="AG722" s="47"/>
      <c r="AH722" s="47"/>
    </row>
    <row r="723" spans="14:34" x14ac:dyDescent="0.45"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  <c r="AC723" s="47"/>
      <c r="AD723" s="47"/>
      <c r="AE723" s="47"/>
      <c r="AF723" s="47"/>
      <c r="AG723" s="47"/>
      <c r="AH723" s="47"/>
    </row>
    <row r="724" spans="14:34" x14ac:dyDescent="0.45"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  <c r="AC724" s="47"/>
      <c r="AD724" s="47"/>
      <c r="AE724" s="47"/>
      <c r="AF724" s="47"/>
      <c r="AG724" s="47"/>
      <c r="AH724" s="47"/>
    </row>
    <row r="725" spans="14:34" x14ac:dyDescent="0.45"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  <c r="AC725" s="47"/>
      <c r="AD725" s="47"/>
      <c r="AE725" s="47"/>
      <c r="AF725" s="47"/>
      <c r="AG725" s="47"/>
      <c r="AH725" s="47"/>
    </row>
    <row r="726" spans="14:34" x14ac:dyDescent="0.45"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  <c r="AC726" s="47"/>
      <c r="AD726" s="47"/>
      <c r="AE726" s="47"/>
      <c r="AF726" s="47"/>
      <c r="AG726" s="47"/>
      <c r="AH726" s="47"/>
    </row>
    <row r="727" spans="14:34" x14ac:dyDescent="0.45"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  <c r="AC727" s="47"/>
      <c r="AD727" s="47"/>
      <c r="AE727" s="47"/>
      <c r="AF727" s="47"/>
      <c r="AG727" s="47"/>
      <c r="AH727" s="47"/>
    </row>
    <row r="728" spans="14:34" x14ac:dyDescent="0.45"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  <c r="AC728" s="47"/>
      <c r="AD728" s="47"/>
      <c r="AE728" s="47"/>
      <c r="AF728" s="47"/>
      <c r="AG728" s="47"/>
      <c r="AH728" s="47"/>
    </row>
    <row r="729" spans="14:34" x14ac:dyDescent="0.45"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  <c r="AC729" s="47"/>
      <c r="AD729" s="47"/>
      <c r="AE729" s="47"/>
      <c r="AF729" s="47"/>
      <c r="AG729" s="47"/>
      <c r="AH729" s="47"/>
    </row>
    <row r="730" spans="14:34" x14ac:dyDescent="0.45"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  <c r="AC730" s="47"/>
      <c r="AD730" s="47"/>
      <c r="AE730" s="47"/>
      <c r="AF730" s="47"/>
      <c r="AG730" s="47"/>
      <c r="AH730" s="47"/>
    </row>
    <row r="731" spans="14:34" x14ac:dyDescent="0.45"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  <c r="AC731" s="47"/>
      <c r="AD731" s="47"/>
      <c r="AE731" s="47"/>
      <c r="AF731" s="47"/>
      <c r="AG731" s="47"/>
      <c r="AH731" s="47"/>
    </row>
    <row r="732" spans="14:34" x14ac:dyDescent="0.45"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  <c r="AC732" s="47"/>
      <c r="AD732" s="47"/>
      <c r="AE732" s="47"/>
      <c r="AF732" s="47"/>
      <c r="AG732" s="47"/>
      <c r="AH732" s="47"/>
    </row>
    <row r="733" spans="14:34" x14ac:dyDescent="0.45"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  <c r="AC733" s="47"/>
      <c r="AD733" s="47"/>
      <c r="AE733" s="47"/>
      <c r="AF733" s="47"/>
      <c r="AG733" s="47"/>
      <c r="AH733" s="47"/>
    </row>
    <row r="734" spans="14:34" x14ac:dyDescent="0.45"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  <c r="AC734" s="47"/>
      <c r="AD734" s="47"/>
      <c r="AE734" s="47"/>
      <c r="AF734" s="47"/>
      <c r="AG734" s="47"/>
      <c r="AH734" s="47"/>
    </row>
    <row r="735" spans="14:34" x14ac:dyDescent="0.45"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  <c r="AC735" s="47"/>
      <c r="AD735" s="47"/>
      <c r="AE735" s="47"/>
      <c r="AF735" s="47"/>
      <c r="AG735" s="47"/>
      <c r="AH735" s="47"/>
    </row>
    <row r="736" spans="14:34" x14ac:dyDescent="0.45"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  <c r="AC736" s="47"/>
      <c r="AD736" s="47"/>
      <c r="AE736" s="47"/>
      <c r="AF736" s="47"/>
      <c r="AG736" s="47"/>
      <c r="AH736" s="47"/>
    </row>
    <row r="737" spans="14:34" x14ac:dyDescent="0.45"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  <c r="AC737" s="47"/>
      <c r="AD737" s="47"/>
      <c r="AE737" s="47"/>
      <c r="AF737" s="47"/>
      <c r="AG737" s="47"/>
      <c r="AH737" s="47"/>
    </row>
    <row r="738" spans="14:34" x14ac:dyDescent="0.45"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47"/>
      <c r="AC738" s="47"/>
      <c r="AD738" s="47"/>
      <c r="AE738" s="47"/>
      <c r="AF738" s="47"/>
      <c r="AG738" s="47"/>
      <c r="AH738" s="47"/>
    </row>
    <row r="739" spans="14:34" x14ac:dyDescent="0.45"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47"/>
      <c r="AC739" s="47"/>
      <c r="AD739" s="47"/>
      <c r="AE739" s="47"/>
      <c r="AF739" s="47"/>
      <c r="AG739" s="47"/>
      <c r="AH739" s="47"/>
    </row>
    <row r="740" spans="14:34" x14ac:dyDescent="0.45"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  <c r="AC740" s="47"/>
      <c r="AD740" s="47"/>
      <c r="AE740" s="47"/>
      <c r="AF740" s="47"/>
      <c r="AG740" s="47"/>
      <c r="AH740" s="47"/>
    </row>
    <row r="741" spans="14:34" x14ac:dyDescent="0.45"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  <c r="AC741" s="47"/>
      <c r="AD741" s="47"/>
      <c r="AE741" s="47"/>
      <c r="AF741" s="47"/>
      <c r="AG741" s="47"/>
      <c r="AH741" s="47"/>
    </row>
    <row r="742" spans="14:34" x14ac:dyDescent="0.45"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  <c r="AC742" s="47"/>
      <c r="AD742" s="47"/>
      <c r="AE742" s="47"/>
      <c r="AF742" s="47"/>
      <c r="AG742" s="47"/>
      <c r="AH742" s="47"/>
    </row>
    <row r="743" spans="14:34" x14ac:dyDescent="0.45"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  <c r="AC743" s="47"/>
      <c r="AD743" s="47"/>
      <c r="AE743" s="47"/>
      <c r="AF743" s="47"/>
      <c r="AG743" s="47"/>
      <c r="AH743" s="47"/>
    </row>
    <row r="744" spans="14:34" x14ac:dyDescent="0.45"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  <c r="AC744" s="47"/>
      <c r="AD744" s="47"/>
      <c r="AE744" s="47"/>
      <c r="AF744" s="47"/>
      <c r="AG744" s="47"/>
      <c r="AH744" s="47"/>
    </row>
    <row r="745" spans="14:34" x14ac:dyDescent="0.45"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  <c r="AC745" s="47"/>
      <c r="AD745" s="47"/>
      <c r="AE745" s="47"/>
      <c r="AF745" s="47"/>
      <c r="AG745" s="47"/>
      <c r="AH745" s="47"/>
    </row>
    <row r="746" spans="14:34" x14ac:dyDescent="0.45"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  <c r="AC746" s="47"/>
      <c r="AD746" s="47"/>
      <c r="AE746" s="47"/>
      <c r="AF746" s="47"/>
      <c r="AG746" s="47"/>
      <c r="AH746" s="47"/>
    </row>
    <row r="747" spans="14:34" x14ac:dyDescent="0.45"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  <c r="AC747" s="47"/>
      <c r="AD747" s="47"/>
      <c r="AE747" s="47"/>
      <c r="AF747" s="47"/>
      <c r="AG747" s="47"/>
      <c r="AH747" s="47"/>
    </row>
    <row r="748" spans="14:34" x14ac:dyDescent="0.45"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  <c r="AC748" s="47"/>
      <c r="AD748" s="47"/>
      <c r="AE748" s="47"/>
      <c r="AF748" s="47"/>
      <c r="AG748" s="47"/>
      <c r="AH748" s="47"/>
    </row>
    <row r="749" spans="14:34" x14ac:dyDescent="0.45"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  <c r="AC749" s="47"/>
      <c r="AD749" s="47"/>
      <c r="AE749" s="47"/>
      <c r="AF749" s="47"/>
      <c r="AG749" s="47"/>
      <c r="AH749" s="47"/>
    </row>
    <row r="750" spans="14:34" x14ac:dyDescent="0.45"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  <c r="AC750" s="47"/>
      <c r="AD750" s="47"/>
      <c r="AE750" s="47"/>
      <c r="AF750" s="47"/>
      <c r="AG750" s="47"/>
      <c r="AH750" s="47"/>
    </row>
    <row r="751" spans="14:34" x14ac:dyDescent="0.45"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  <c r="AC751" s="47"/>
      <c r="AD751" s="47"/>
      <c r="AE751" s="47"/>
      <c r="AF751" s="47"/>
      <c r="AG751" s="47"/>
      <c r="AH751" s="47"/>
    </row>
    <row r="752" spans="14:34" x14ac:dyDescent="0.45"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  <c r="AC752" s="47"/>
      <c r="AD752" s="47"/>
      <c r="AE752" s="47"/>
      <c r="AF752" s="47"/>
      <c r="AG752" s="47"/>
      <c r="AH752" s="47"/>
    </row>
    <row r="753" spans="14:34" x14ac:dyDescent="0.45"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  <c r="AC753" s="47"/>
      <c r="AD753" s="47"/>
      <c r="AE753" s="47"/>
      <c r="AF753" s="47"/>
      <c r="AG753" s="47"/>
      <c r="AH753" s="47"/>
    </row>
    <row r="754" spans="14:34" x14ac:dyDescent="0.45"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  <c r="AC754" s="47"/>
      <c r="AD754" s="47"/>
      <c r="AE754" s="47"/>
      <c r="AF754" s="47"/>
      <c r="AG754" s="47"/>
      <c r="AH754" s="47"/>
    </row>
    <row r="755" spans="14:34" x14ac:dyDescent="0.45"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  <c r="AC755" s="47"/>
      <c r="AD755" s="47"/>
      <c r="AE755" s="47"/>
      <c r="AF755" s="47"/>
      <c r="AG755" s="47"/>
      <c r="AH755" s="47"/>
    </row>
    <row r="756" spans="14:34" x14ac:dyDescent="0.45"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  <c r="AC756" s="47"/>
      <c r="AD756" s="47"/>
      <c r="AE756" s="47"/>
      <c r="AF756" s="47"/>
      <c r="AG756" s="47"/>
      <c r="AH756" s="47"/>
    </row>
    <row r="757" spans="14:34" x14ac:dyDescent="0.45"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  <c r="AC757" s="47"/>
      <c r="AD757" s="47"/>
      <c r="AE757" s="47"/>
      <c r="AF757" s="47"/>
      <c r="AG757" s="47"/>
      <c r="AH757" s="47"/>
    </row>
    <row r="758" spans="14:34" x14ac:dyDescent="0.45"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  <c r="AC758" s="47"/>
      <c r="AD758" s="47"/>
      <c r="AE758" s="47"/>
      <c r="AF758" s="47"/>
      <c r="AG758" s="47"/>
      <c r="AH758" s="47"/>
    </row>
    <row r="759" spans="14:34" x14ac:dyDescent="0.45"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  <c r="AC759" s="47"/>
      <c r="AD759" s="47"/>
      <c r="AE759" s="47"/>
      <c r="AF759" s="47"/>
      <c r="AG759" s="47"/>
      <c r="AH759" s="47"/>
    </row>
    <row r="760" spans="14:34" x14ac:dyDescent="0.45"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  <c r="AC760" s="47"/>
      <c r="AD760" s="47"/>
      <c r="AE760" s="47"/>
      <c r="AF760" s="47"/>
      <c r="AG760" s="47"/>
      <c r="AH760" s="47"/>
    </row>
    <row r="761" spans="14:34" x14ac:dyDescent="0.45"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  <c r="AC761" s="47"/>
      <c r="AD761" s="47"/>
      <c r="AE761" s="47"/>
      <c r="AF761" s="47"/>
      <c r="AG761" s="47"/>
      <c r="AH761" s="47"/>
    </row>
    <row r="762" spans="14:34" x14ac:dyDescent="0.45"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  <c r="AC762" s="47"/>
      <c r="AD762" s="47"/>
      <c r="AE762" s="47"/>
      <c r="AF762" s="47"/>
      <c r="AG762" s="47"/>
      <c r="AH762" s="47"/>
    </row>
    <row r="763" spans="14:34" x14ac:dyDescent="0.45"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  <c r="AC763" s="47"/>
      <c r="AD763" s="47"/>
      <c r="AE763" s="47"/>
      <c r="AF763" s="47"/>
      <c r="AG763" s="47"/>
      <c r="AH763" s="47"/>
    </row>
    <row r="764" spans="14:34" x14ac:dyDescent="0.45"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  <c r="AC764" s="47"/>
      <c r="AD764" s="47"/>
      <c r="AE764" s="47"/>
      <c r="AF764" s="47"/>
      <c r="AG764" s="47"/>
      <c r="AH764" s="47"/>
    </row>
    <row r="765" spans="14:34" x14ac:dyDescent="0.45"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  <c r="AC765" s="47"/>
      <c r="AD765" s="47"/>
      <c r="AE765" s="47"/>
      <c r="AF765" s="47"/>
      <c r="AG765" s="47"/>
      <c r="AH765" s="47"/>
    </row>
    <row r="766" spans="14:34" x14ac:dyDescent="0.45"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  <c r="AC766" s="47"/>
      <c r="AD766" s="47"/>
      <c r="AE766" s="47"/>
      <c r="AF766" s="47"/>
      <c r="AG766" s="47"/>
      <c r="AH766" s="47"/>
    </row>
    <row r="767" spans="14:34" x14ac:dyDescent="0.45"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  <c r="AC767" s="47"/>
      <c r="AD767" s="47"/>
      <c r="AE767" s="47"/>
      <c r="AF767" s="47"/>
      <c r="AG767" s="47"/>
      <c r="AH767" s="47"/>
    </row>
    <row r="768" spans="14:34" x14ac:dyDescent="0.45"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  <c r="AC768" s="47"/>
      <c r="AD768" s="47"/>
      <c r="AE768" s="47"/>
      <c r="AF768" s="47"/>
      <c r="AG768" s="47"/>
      <c r="AH768" s="47"/>
    </row>
    <row r="769" spans="14:34" x14ac:dyDescent="0.45"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  <c r="AC769" s="47"/>
      <c r="AD769" s="47"/>
      <c r="AE769" s="47"/>
      <c r="AF769" s="47"/>
      <c r="AG769" s="47"/>
      <c r="AH769" s="47"/>
    </row>
    <row r="770" spans="14:34" x14ac:dyDescent="0.45"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  <c r="AC770" s="47"/>
      <c r="AD770" s="47"/>
      <c r="AE770" s="47"/>
      <c r="AF770" s="47"/>
      <c r="AG770" s="47"/>
      <c r="AH770" s="47"/>
    </row>
    <row r="771" spans="14:34" x14ac:dyDescent="0.45"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  <c r="AC771" s="47"/>
      <c r="AD771" s="47"/>
      <c r="AE771" s="47"/>
      <c r="AF771" s="47"/>
      <c r="AG771" s="47"/>
      <c r="AH771" s="47"/>
    </row>
    <row r="772" spans="14:34" x14ac:dyDescent="0.45"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  <c r="AC772" s="47"/>
      <c r="AD772" s="47"/>
      <c r="AE772" s="47"/>
      <c r="AF772" s="47"/>
      <c r="AG772" s="47"/>
      <c r="AH772" s="47"/>
    </row>
    <row r="773" spans="14:34" x14ac:dyDescent="0.45"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  <c r="AC773" s="47"/>
      <c r="AD773" s="47"/>
      <c r="AE773" s="47"/>
      <c r="AF773" s="47"/>
      <c r="AG773" s="47"/>
      <c r="AH773" s="47"/>
    </row>
    <row r="774" spans="14:34" x14ac:dyDescent="0.45"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  <c r="AC774" s="47"/>
      <c r="AD774" s="47"/>
      <c r="AE774" s="47"/>
      <c r="AF774" s="47"/>
      <c r="AG774" s="47"/>
      <c r="AH774" s="47"/>
    </row>
    <row r="775" spans="14:34" x14ac:dyDescent="0.45"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  <c r="AC775" s="47"/>
      <c r="AD775" s="47"/>
      <c r="AE775" s="47"/>
      <c r="AF775" s="47"/>
      <c r="AG775" s="47"/>
      <c r="AH775" s="47"/>
    </row>
    <row r="776" spans="14:34" x14ac:dyDescent="0.45"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  <c r="AC776" s="47"/>
      <c r="AD776" s="47"/>
      <c r="AE776" s="47"/>
      <c r="AF776" s="47"/>
      <c r="AG776" s="47"/>
      <c r="AH776" s="47"/>
    </row>
    <row r="777" spans="14:34" x14ac:dyDescent="0.45"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  <c r="AC777" s="47"/>
      <c r="AD777" s="47"/>
      <c r="AE777" s="47"/>
      <c r="AF777" s="47"/>
      <c r="AG777" s="47"/>
      <c r="AH777" s="47"/>
    </row>
    <row r="778" spans="14:34" x14ac:dyDescent="0.45"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  <c r="AC778" s="47"/>
      <c r="AD778" s="47"/>
      <c r="AE778" s="47"/>
      <c r="AF778" s="47"/>
      <c r="AG778" s="47"/>
      <c r="AH778" s="47"/>
    </row>
    <row r="779" spans="14:34" x14ac:dyDescent="0.45"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  <c r="AC779" s="47"/>
      <c r="AD779" s="47"/>
      <c r="AE779" s="47"/>
      <c r="AF779" s="47"/>
      <c r="AG779" s="47"/>
      <c r="AH779" s="47"/>
    </row>
    <row r="780" spans="14:34" x14ac:dyDescent="0.45"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  <c r="AC780" s="47"/>
      <c r="AD780" s="47"/>
      <c r="AE780" s="47"/>
      <c r="AF780" s="47"/>
      <c r="AG780" s="47"/>
      <c r="AH780" s="47"/>
    </row>
    <row r="781" spans="14:34" x14ac:dyDescent="0.45"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  <c r="AC781" s="47"/>
      <c r="AD781" s="47"/>
      <c r="AE781" s="47"/>
      <c r="AF781" s="47"/>
      <c r="AG781" s="47"/>
      <c r="AH781" s="47"/>
    </row>
    <row r="782" spans="14:34" x14ac:dyDescent="0.45"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  <c r="AC782" s="47"/>
      <c r="AD782" s="47"/>
      <c r="AE782" s="47"/>
      <c r="AF782" s="47"/>
      <c r="AG782" s="47"/>
      <c r="AH782" s="47"/>
    </row>
    <row r="783" spans="14:34" x14ac:dyDescent="0.45"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  <c r="AC783" s="47"/>
      <c r="AD783" s="47"/>
      <c r="AE783" s="47"/>
      <c r="AF783" s="47"/>
      <c r="AG783" s="47"/>
      <c r="AH783" s="47"/>
    </row>
    <row r="784" spans="14:34" x14ac:dyDescent="0.45"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7"/>
      <c r="AC784" s="47"/>
      <c r="AD784" s="47"/>
      <c r="AE784" s="47"/>
      <c r="AF784" s="47"/>
      <c r="AG784" s="47"/>
      <c r="AH784" s="47"/>
    </row>
    <row r="785" spans="14:34" x14ac:dyDescent="0.45"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  <c r="AC785" s="47"/>
      <c r="AD785" s="47"/>
      <c r="AE785" s="47"/>
      <c r="AF785" s="47"/>
      <c r="AG785" s="47"/>
      <c r="AH785" s="47"/>
    </row>
    <row r="786" spans="14:34" x14ac:dyDescent="0.45"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  <c r="AC786" s="47"/>
      <c r="AD786" s="47"/>
      <c r="AE786" s="47"/>
      <c r="AF786" s="47"/>
      <c r="AG786" s="47"/>
      <c r="AH786" s="47"/>
    </row>
    <row r="787" spans="14:34" x14ac:dyDescent="0.45"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  <c r="AC787" s="47"/>
      <c r="AD787" s="47"/>
      <c r="AE787" s="47"/>
      <c r="AF787" s="47"/>
      <c r="AG787" s="47"/>
      <c r="AH787" s="47"/>
    </row>
    <row r="788" spans="14:34" x14ac:dyDescent="0.45"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  <c r="AC788" s="47"/>
      <c r="AD788" s="47"/>
      <c r="AE788" s="47"/>
      <c r="AF788" s="47"/>
      <c r="AG788" s="47"/>
      <c r="AH788" s="47"/>
    </row>
    <row r="789" spans="14:34" x14ac:dyDescent="0.45"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  <c r="AC789" s="47"/>
      <c r="AD789" s="47"/>
      <c r="AE789" s="47"/>
      <c r="AF789" s="47"/>
      <c r="AG789" s="47"/>
      <c r="AH789" s="47"/>
    </row>
    <row r="790" spans="14:34" x14ac:dyDescent="0.45"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  <c r="AC790" s="47"/>
      <c r="AD790" s="47"/>
      <c r="AE790" s="47"/>
      <c r="AF790" s="47"/>
      <c r="AG790" s="47"/>
      <c r="AH790" s="47"/>
    </row>
    <row r="791" spans="14:34" x14ac:dyDescent="0.45"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7"/>
      <c r="AC791" s="47"/>
      <c r="AD791" s="47"/>
      <c r="AE791" s="47"/>
      <c r="AF791" s="47"/>
      <c r="AG791" s="47"/>
      <c r="AH791" s="47"/>
    </row>
    <row r="792" spans="14:34" x14ac:dyDescent="0.45"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  <c r="AC792" s="47"/>
      <c r="AD792" s="47"/>
      <c r="AE792" s="47"/>
      <c r="AF792" s="47"/>
      <c r="AG792" s="47"/>
      <c r="AH792" s="47"/>
    </row>
    <row r="793" spans="14:34" x14ac:dyDescent="0.45"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  <c r="AC793" s="47"/>
      <c r="AD793" s="47"/>
      <c r="AE793" s="47"/>
      <c r="AF793" s="47"/>
      <c r="AG793" s="47"/>
      <c r="AH793" s="47"/>
    </row>
    <row r="794" spans="14:34" x14ac:dyDescent="0.45"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  <c r="AC794" s="47"/>
      <c r="AD794" s="47"/>
      <c r="AE794" s="47"/>
      <c r="AF794" s="47"/>
      <c r="AG794" s="47"/>
      <c r="AH794" s="47"/>
    </row>
    <row r="795" spans="14:34" x14ac:dyDescent="0.45"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/>
      <c r="AC795" s="47"/>
      <c r="AD795" s="47"/>
      <c r="AE795" s="47"/>
      <c r="AF795" s="47"/>
      <c r="AG795" s="47"/>
      <c r="AH795" s="47"/>
    </row>
    <row r="796" spans="14:34" x14ac:dyDescent="0.45"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/>
      <c r="AC796" s="47"/>
      <c r="AD796" s="47"/>
      <c r="AE796" s="47"/>
      <c r="AF796" s="47"/>
      <c r="AG796" s="47"/>
      <c r="AH796" s="47"/>
    </row>
    <row r="797" spans="14:34" x14ac:dyDescent="0.45"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7"/>
      <c r="AC797" s="47"/>
      <c r="AD797" s="47"/>
      <c r="AE797" s="47"/>
      <c r="AF797" s="47"/>
      <c r="AG797" s="47"/>
      <c r="AH797" s="47"/>
    </row>
    <row r="798" spans="14:34" x14ac:dyDescent="0.45"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47"/>
      <c r="AC798" s="47"/>
      <c r="AD798" s="47"/>
      <c r="AE798" s="47"/>
      <c r="AF798" s="47"/>
      <c r="AG798" s="47"/>
      <c r="AH798" s="47"/>
    </row>
    <row r="799" spans="14:34" x14ac:dyDescent="0.45"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/>
      <c r="AC799" s="47"/>
      <c r="AD799" s="47"/>
      <c r="AE799" s="47"/>
      <c r="AF799" s="47"/>
      <c r="AG799" s="47"/>
      <c r="AH799" s="47"/>
    </row>
    <row r="800" spans="14:34" x14ac:dyDescent="0.45"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47"/>
      <c r="AC800" s="47"/>
      <c r="AD800" s="47"/>
      <c r="AE800" s="47"/>
      <c r="AF800" s="47"/>
      <c r="AG800" s="47"/>
      <c r="AH800" s="47"/>
    </row>
    <row r="801" spans="14:34" x14ac:dyDescent="0.45"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47"/>
      <c r="AC801" s="47"/>
      <c r="AD801" s="47"/>
      <c r="AE801" s="47"/>
      <c r="AF801" s="47"/>
      <c r="AG801" s="47"/>
      <c r="AH801" s="47"/>
    </row>
    <row r="802" spans="14:34" x14ac:dyDescent="0.45"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47"/>
      <c r="AC802" s="47"/>
      <c r="AD802" s="47"/>
      <c r="AE802" s="47"/>
      <c r="AF802" s="47"/>
      <c r="AG802" s="47"/>
      <c r="AH802" s="47"/>
    </row>
    <row r="803" spans="14:34" x14ac:dyDescent="0.45"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47"/>
      <c r="AC803" s="47"/>
      <c r="AD803" s="47"/>
      <c r="AE803" s="47"/>
      <c r="AF803" s="47"/>
      <c r="AG803" s="47"/>
      <c r="AH803" s="47"/>
    </row>
    <row r="804" spans="14:34" x14ac:dyDescent="0.45"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47"/>
      <c r="AC804" s="47"/>
      <c r="AD804" s="47"/>
      <c r="AE804" s="47"/>
      <c r="AF804" s="47"/>
      <c r="AG804" s="47"/>
      <c r="AH804" s="47"/>
    </row>
    <row r="805" spans="14:34" x14ac:dyDescent="0.45"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7"/>
      <c r="AC805" s="47"/>
      <c r="AD805" s="47"/>
      <c r="AE805" s="47"/>
      <c r="AF805" s="47"/>
      <c r="AG805" s="47"/>
      <c r="AH805" s="47"/>
    </row>
    <row r="806" spans="14:34" x14ac:dyDescent="0.45"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47"/>
      <c r="AC806" s="47"/>
      <c r="AD806" s="47"/>
      <c r="AE806" s="47"/>
      <c r="AF806" s="47"/>
      <c r="AG806" s="47"/>
      <c r="AH806" s="47"/>
    </row>
    <row r="807" spans="14:34" x14ac:dyDescent="0.45"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  <c r="AC807" s="47"/>
      <c r="AD807" s="47"/>
      <c r="AE807" s="47"/>
      <c r="AF807" s="47"/>
      <c r="AG807" s="47"/>
      <c r="AH807" s="47"/>
    </row>
    <row r="808" spans="14:34" x14ac:dyDescent="0.45"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47"/>
      <c r="AC808" s="47"/>
      <c r="AD808" s="47"/>
      <c r="AE808" s="47"/>
      <c r="AF808" s="47"/>
      <c r="AG808" s="47"/>
      <c r="AH808" s="47"/>
    </row>
    <row r="809" spans="14:34" x14ac:dyDescent="0.45"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  <c r="AC809" s="47"/>
      <c r="AD809" s="47"/>
      <c r="AE809" s="47"/>
      <c r="AF809" s="47"/>
      <c r="AG809" s="47"/>
      <c r="AH809" s="47"/>
    </row>
    <row r="810" spans="14:34" x14ac:dyDescent="0.45"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7"/>
      <c r="AC810" s="47"/>
      <c r="AD810" s="47"/>
      <c r="AE810" s="47"/>
      <c r="AF810" s="47"/>
      <c r="AG810" s="47"/>
      <c r="AH810" s="47"/>
    </row>
    <row r="811" spans="14:34" x14ac:dyDescent="0.45"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  <c r="AC811" s="47"/>
      <c r="AD811" s="47"/>
      <c r="AE811" s="47"/>
      <c r="AF811" s="47"/>
      <c r="AG811" s="47"/>
      <c r="AH811" s="47"/>
    </row>
    <row r="812" spans="14:34" x14ac:dyDescent="0.45"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/>
      <c r="AC812" s="47"/>
      <c r="AD812" s="47"/>
      <c r="AE812" s="47"/>
      <c r="AF812" s="47"/>
      <c r="AG812" s="47"/>
      <c r="AH812" s="47"/>
    </row>
    <row r="813" spans="14:34" x14ac:dyDescent="0.45"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  <c r="AC813" s="47"/>
      <c r="AD813" s="47"/>
      <c r="AE813" s="47"/>
      <c r="AF813" s="47"/>
      <c r="AG813" s="47"/>
      <c r="AH813" s="47"/>
    </row>
    <row r="814" spans="14:34" x14ac:dyDescent="0.45"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  <c r="AC814" s="47"/>
      <c r="AD814" s="47"/>
      <c r="AE814" s="47"/>
      <c r="AF814" s="47"/>
      <c r="AG814" s="47"/>
      <c r="AH814" s="47"/>
    </row>
    <row r="815" spans="14:34" x14ac:dyDescent="0.45"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/>
      <c r="AC815" s="47"/>
      <c r="AD815" s="47"/>
      <c r="AE815" s="47"/>
      <c r="AF815" s="47"/>
      <c r="AG815" s="47"/>
      <c r="AH815" s="47"/>
    </row>
    <row r="816" spans="14:34" x14ac:dyDescent="0.45"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  <c r="AC816" s="47"/>
      <c r="AD816" s="47"/>
      <c r="AE816" s="47"/>
      <c r="AF816" s="47"/>
      <c r="AG816" s="47"/>
      <c r="AH816" s="47"/>
    </row>
    <row r="817" spans="14:34" x14ac:dyDescent="0.45"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  <c r="AC817" s="47"/>
      <c r="AD817" s="47"/>
      <c r="AE817" s="47"/>
      <c r="AF817" s="47"/>
      <c r="AG817" s="47"/>
      <c r="AH817" s="47"/>
    </row>
    <row r="818" spans="14:34" x14ac:dyDescent="0.45"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  <c r="AC818" s="47"/>
      <c r="AD818" s="47"/>
      <c r="AE818" s="47"/>
      <c r="AF818" s="47"/>
      <c r="AG818" s="47"/>
      <c r="AH818" s="47"/>
    </row>
    <row r="819" spans="14:34" x14ac:dyDescent="0.45"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47"/>
      <c r="AC819" s="47"/>
      <c r="AD819" s="47"/>
      <c r="AE819" s="47"/>
      <c r="AF819" s="47"/>
      <c r="AG819" s="47"/>
      <c r="AH819" s="47"/>
    </row>
    <row r="820" spans="14:34" x14ac:dyDescent="0.45"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/>
      <c r="AC820" s="47"/>
      <c r="AD820" s="47"/>
      <c r="AE820" s="47"/>
      <c r="AF820" s="47"/>
      <c r="AG820" s="47"/>
      <c r="AH820" s="47"/>
    </row>
    <row r="821" spans="14:34" x14ac:dyDescent="0.45"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/>
      <c r="AC821" s="47"/>
      <c r="AD821" s="47"/>
      <c r="AE821" s="47"/>
      <c r="AF821" s="47"/>
      <c r="AG821" s="47"/>
      <c r="AH821" s="47"/>
    </row>
    <row r="822" spans="14:34" x14ac:dyDescent="0.45"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/>
      <c r="AC822" s="47"/>
      <c r="AD822" s="47"/>
      <c r="AE822" s="47"/>
      <c r="AF822" s="47"/>
      <c r="AG822" s="47"/>
      <c r="AH822" s="47"/>
    </row>
    <row r="823" spans="14:34" x14ac:dyDescent="0.45"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47"/>
      <c r="AC823" s="47"/>
      <c r="AD823" s="47"/>
      <c r="AE823" s="47"/>
      <c r="AF823" s="47"/>
      <c r="AG823" s="47"/>
      <c r="AH823" s="47"/>
    </row>
    <row r="824" spans="14:34" x14ac:dyDescent="0.45"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7"/>
      <c r="AC824" s="47"/>
      <c r="AD824" s="47"/>
      <c r="AE824" s="47"/>
      <c r="AF824" s="47"/>
      <c r="AG824" s="47"/>
      <c r="AH824" s="47"/>
    </row>
    <row r="825" spans="14:34" x14ac:dyDescent="0.45"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7"/>
      <c r="AC825" s="47"/>
      <c r="AD825" s="47"/>
      <c r="AE825" s="47"/>
      <c r="AF825" s="47"/>
      <c r="AG825" s="47"/>
      <c r="AH825" s="47"/>
    </row>
    <row r="826" spans="14:34" x14ac:dyDescent="0.45"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47"/>
      <c r="AC826" s="47"/>
      <c r="AD826" s="47"/>
      <c r="AE826" s="47"/>
      <c r="AF826" s="47"/>
      <c r="AG826" s="47"/>
      <c r="AH826" s="47"/>
    </row>
    <row r="827" spans="14:34" x14ac:dyDescent="0.45"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/>
      <c r="AC827" s="47"/>
      <c r="AD827" s="47"/>
      <c r="AE827" s="47"/>
      <c r="AF827" s="47"/>
      <c r="AG827" s="47"/>
      <c r="AH827" s="47"/>
    </row>
    <row r="828" spans="14:34" x14ac:dyDescent="0.45"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47"/>
      <c r="AC828" s="47"/>
      <c r="AD828" s="47"/>
      <c r="AE828" s="47"/>
      <c r="AF828" s="47"/>
      <c r="AG828" s="47"/>
      <c r="AH828" s="47"/>
    </row>
    <row r="829" spans="14:34" x14ac:dyDescent="0.45"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  <c r="AC829" s="47"/>
      <c r="AD829" s="47"/>
      <c r="AE829" s="47"/>
      <c r="AF829" s="47"/>
      <c r="AG829" s="47"/>
      <c r="AH829" s="47"/>
    </row>
    <row r="830" spans="14:34" x14ac:dyDescent="0.45"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47"/>
      <c r="AC830" s="47"/>
      <c r="AD830" s="47"/>
      <c r="AE830" s="47"/>
      <c r="AF830" s="47"/>
      <c r="AG830" s="47"/>
      <c r="AH830" s="47"/>
    </row>
    <row r="831" spans="14:34" x14ac:dyDescent="0.45"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/>
      <c r="AC831" s="47"/>
      <c r="AD831" s="47"/>
      <c r="AE831" s="47"/>
      <c r="AF831" s="47"/>
      <c r="AG831" s="47"/>
      <c r="AH831" s="47"/>
    </row>
    <row r="832" spans="14:34" x14ac:dyDescent="0.45"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7"/>
      <c r="AC832" s="47"/>
      <c r="AD832" s="47"/>
      <c r="AE832" s="47"/>
      <c r="AF832" s="47"/>
      <c r="AG832" s="47"/>
      <c r="AH832" s="47"/>
    </row>
    <row r="833" spans="14:34" x14ac:dyDescent="0.45"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47"/>
      <c r="AC833" s="47"/>
      <c r="AD833" s="47"/>
      <c r="AE833" s="47"/>
      <c r="AF833" s="47"/>
      <c r="AG833" s="47"/>
      <c r="AH833" s="47"/>
    </row>
    <row r="834" spans="14:34" x14ac:dyDescent="0.45"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47"/>
      <c r="AC834" s="47"/>
      <c r="AD834" s="47"/>
      <c r="AE834" s="47"/>
      <c r="AF834" s="47"/>
      <c r="AG834" s="47"/>
      <c r="AH834" s="47"/>
    </row>
    <row r="835" spans="14:34" x14ac:dyDescent="0.45"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/>
      <c r="AC835" s="47"/>
      <c r="AD835" s="47"/>
      <c r="AE835" s="47"/>
      <c r="AF835" s="47"/>
      <c r="AG835" s="47"/>
      <c r="AH835" s="47"/>
    </row>
    <row r="836" spans="14:34" x14ac:dyDescent="0.45"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/>
      <c r="AC836" s="47"/>
      <c r="AD836" s="47"/>
      <c r="AE836" s="47"/>
      <c r="AF836" s="47"/>
      <c r="AG836" s="47"/>
      <c r="AH836" s="47"/>
    </row>
    <row r="837" spans="14:34" x14ac:dyDescent="0.45"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7"/>
      <c r="AC837" s="47"/>
      <c r="AD837" s="47"/>
      <c r="AE837" s="47"/>
      <c r="AF837" s="47"/>
      <c r="AG837" s="47"/>
      <c r="AH837" s="47"/>
    </row>
    <row r="838" spans="14:34" x14ac:dyDescent="0.45"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7"/>
      <c r="AC838" s="47"/>
      <c r="AD838" s="47"/>
      <c r="AE838" s="47"/>
      <c r="AF838" s="47"/>
      <c r="AG838" s="47"/>
      <c r="AH838" s="47"/>
    </row>
    <row r="839" spans="14:34" x14ac:dyDescent="0.45"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/>
      <c r="AC839" s="47"/>
      <c r="AD839" s="47"/>
      <c r="AE839" s="47"/>
      <c r="AF839" s="47"/>
      <c r="AG839" s="47"/>
      <c r="AH839" s="47"/>
    </row>
    <row r="840" spans="14:34" x14ac:dyDescent="0.45"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/>
      <c r="AC840" s="47"/>
      <c r="AD840" s="47"/>
      <c r="AE840" s="47"/>
      <c r="AF840" s="47"/>
      <c r="AG840" s="47"/>
      <c r="AH840" s="47"/>
    </row>
    <row r="841" spans="14:34" x14ac:dyDescent="0.45"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7"/>
      <c r="AC841" s="47"/>
      <c r="AD841" s="47"/>
      <c r="AE841" s="47"/>
      <c r="AF841" s="47"/>
      <c r="AG841" s="47"/>
      <c r="AH841" s="47"/>
    </row>
    <row r="842" spans="14:34" x14ac:dyDescent="0.45"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/>
      <c r="AC842" s="47"/>
      <c r="AD842" s="47"/>
      <c r="AE842" s="47"/>
      <c r="AF842" s="47"/>
      <c r="AG842" s="47"/>
      <c r="AH842" s="47"/>
    </row>
    <row r="843" spans="14:34" x14ac:dyDescent="0.45"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/>
      <c r="AC843" s="47"/>
      <c r="AD843" s="47"/>
      <c r="AE843" s="47"/>
      <c r="AF843" s="47"/>
      <c r="AG843" s="47"/>
      <c r="AH843" s="47"/>
    </row>
    <row r="844" spans="14:34" x14ac:dyDescent="0.45"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/>
      <c r="AC844" s="47"/>
      <c r="AD844" s="47"/>
      <c r="AE844" s="47"/>
      <c r="AF844" s="47"/>
      <c r="AG844" s="47"/>
      <c r="AH844" s="47"/>
    </row>
    <row r="845" spans="14:34" x14ac:dyDescent="0.45"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  <c r="AB845" s="47"/>
      <c r="AC845" s="47"/>
      <c r="AD845" s="47"/>
      <c r="AE845" s="47"/>
      <c r="AF845" s="47"/>
      <c r="AG845" s="47"/>
      <c r="AH845" s="47"/>
    </row>
    <row r="846" spans="14:34" x14ac:dyDescent="0.45"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47"/>
      <c r="AC846" s="47"/>
      <c r="AD846" s="47"/>
      <c r="AE846" s="47"/>
      <c r="AF846" s="47"/>
      <c r="AG846" s="47"/>
      <c r="AH846" s="47"/>
    </row>
    <row r="847" spans="14:34" x14ac:dyDescent="0.45"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/>
      <c r="AC847" s="47"/>
      <c r="AD847" s="47"/>
      <c r="AE847" s="47"/>
      <c r="AF847" s="47"/>
      <c r="AG847" s="47"/>
      <c r="AH847" s="47"/>
    </row>
    <row r="848" spans="14:34" x14ac:dyDescent="0.45"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47"/>
      <c r="AC848" s="47"/>
      <c r="AD848" s="47"/>
      <c r="AE848" s="47"/>
      <c r="AF848" s="47"/>
      <c r="AG848" s="47"/>
      <c r="AH848" s="47"/>
    </row>
    <row r="849" spans="14:34" x14ac:dyDescent="0.45"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47"/>
      <c r="AC849" s="47"/>
      <c r="AD849" s="47"/>
      <c r="AE849" s="47"/>
      <c r="AF849" s="47"/>
      <c r="AG849" s="47"/>
      <c r="AH849" s="47"/>
    </row>
    <row r="850" spans="14:34" x14ac:dyDescent="0.45"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47"/>
      <c r="AC850" s="47"/>
      <c r="AD850" s="47"/>
      <c r="AE850" s="47"/>
      <c r="AF850" s="47"/>
      <c r="AG850" s="47"/>
      <c r="AH850" s="47"/>
    </row>
    <row r="851" spans="14:34" x14ac:dyDescent="0.45"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47"/>
      <c r="AC851" s="47"/>
      <c r="AD851" s="47"/>
      <c r="AE851" s="47"/>
      <c r="AF851" s="47"/>
      <c r="AG851" s="47"/>
      <c r="AH851" s="47"/>
    </row>
    <row r="852" spans="14:34" x14ac:dyDescent="0.45"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47"/>
      <c r="AC852" s="47"/>
      <c r="AD852" s="47"/>
      <c r="AE852" s="47"/>
      <c r="AF852" s="47"/>
      <c r="AG852" s="47"/>
      <c r="AH852" s="47"/>
    </row>
    <row r="853" spans="14:34" x14ac:dyDescent="0.45"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47"/>
      <c r="AC853" s="47"/>
      <c r="AD853" s="47"/>
      <c r="AE853" s="47"/>
      <c r="AF853" s="47"/>
      <c r="AG853" s="47"/>
      <c r="AH853" s="47"/>
    </row>
    <row r="854" spans="14:34" x14ac:dyDescent="0.45"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47"/>
      <c r="AC854" s="47"/>
      <c r="AD854" s="47"/>
      <c r="AE854" s="47"/>
      <c r="AF854" s="47"/>
      <c r="AG854" s="47"/>
      <c r="AH854" s="47"/>
    </row>
    <row r="855" spans="14:34" x14ac:dyDescent="0.45"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47"/>
      <c r="AC855" s="47"/>
      <c r="AD855" s="47"/>
      <c r="AE855" s="47"/>
      <c r="AF855" s="47"/>
      <c r="AG855" s="47"/>
      <c r="AH855" s="47"/>
    </row>
    <row r="856" spans="14:34" x14ac:dyDescent="0.45"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47"/>
      <c r="AC856" s="47"/>
      <c r="AD856" s="47"/>
      <c r="AE856" s="47"/>
      <c r="AF856" s="47"/>
      <c r="AG856" s="47"/>
      <c r="AH856" s="47"/>
    </row>
    <row r="857" spans="14:34" x14ac:dyDescent="0.45"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47"/>
      <c r="AC857" s="47"/>
      <c r="AD857" s="47"/>
      <c r="AE857" s="47"/>
      <c r="AF857" s="47"/>
      <c r="AG857" s="47"/>
      <c r="AH857" s="47"/>
    </row>
    <row r="858" spans="14:34" x14ac:dyDescent="0.45"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47"/>
      <c r="AC858" s="47"/>
      <c r="AD858" s="47"/>
      <c r="AE858" s="47"/>
      <c r="AF858" s="47"/>
      <c r="AG858" s="47"/>
      <c r="AH858" s="47"/>
    </row>
    <row r="859" spans="14:34" x14ac:dyDescent="0.45"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47"/>
      <c r="AC859" s="47"/>
      <c r="AD859" s="47"/>
      <c r="AE859" s="47"/>
      <c r="AF859" s="47"/>
      <c r="AG859" s="47"/>
      <c r="AH859" s="47"/>
    </row>
    <row r="860" spans="14:34" x14ac:dyDescent="0.45"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47"/>
      <c r="AC860" s="47"/>
      <c r="AD860" s="47"/>
      <c r="AE860" s="47"/>
      <c r="AF860" s="47"/>
      <c r="AG860" s="47"/>
      <c r="AH860" s="47"/>
    </row>
    <row r="861" spans="14:34" x14ac:dyDescent="0.45"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/>
      <c r="AC861" s="47"/>
      <c r="AD861" s="47"/>
      <c r="AE861" s="47"/>
      <c r="AF861" s="47"/>
      <c r="AG861" s="47"/>
      <c r="AH861" s="47"/>
    </row>
    <row r="862" spans="14:34" x14ac:dyDescent="0.45"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7"/>
      <c r="AC862" s="47"/>
      <c r="AD862" s="47"/>
      <c r="AE862" s="47"/>
      <c r="AF862" s="47"/>
      <c r="AG862" s="47"/>
      <c r="AH862" s="47"/>
    </row>
    <row r="863" spans="14:34" x14ac:dyDescent="0.45"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47"/>
      <c r="AC863" s="47"/>
      <c r="AD863" s="47"/>
      <c r="AE863" s="47"/>
      <c r="AF863" s="47"/>
      <c r="AG863" s="47"/>
      <c r="AH863" s="47"/>
    </row>
    <row r="864" spans="14:34" x14ac:dyDescent="0.45"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47"/>
      <c r="AC864" s="47"/>
      <c r="AD864" s="47"/>
      <c r="AE864" s="47"/>
      <c r="AF864" s="47"/>
      <c r="AG864" s="47"/>
      <c r="AH864" s="47"/>
    </row>
    <row r="865" spans="14:34" x14ac:dyDescent="0.45"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  <c r="AB865" s="47"/>
      <c r="AC865" s="47"/>
      <c r="AD865" s="47"/>
      <c r="AE865" s="47"/>
      <c r="AF865" s="47"/>
      <c r="AG865" s="47"/>
      <c r="AH865" s="47"/>
    </row>
    <row r="866" spans="14:34" x14ac:dyDescent="0.45"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  <c r="AB866" s="47"/>
      <c r="AC866" s="47"/>
      <c r="AD866" s="47"/>
      <c r="AE866" s="47"/>
      <c r="AF866" s="47"/>
      <c r="AG866" s="47"/>
      <c r="AH866" s="47"/>
    </row>
    <row r="867" spans="14:34" x14ac:dyDescent="0.45"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  <c r="AB867" s="47"/>
      <c r="AC867" s="47"/>
      <c r="AD867" s="47"/>
      <c r="AE867" s="47"/>
      <c r="AF867" s="47"/>
      <c r="AG867" s="47"/>
      <c r="AH867" s="47"/>
    </row>
    <row r="868" spans="14:34" x14ac:dyDescent="0.45"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  <c r="AB868" s="47"/>
      <c r="AC868" s="47"/>
      <c r="AD868" s="47"/>
      <c r="AE868" s="47"/>
      <c r="AF868" s="47"/>
      <c r="AG868" s="47"/>
      <c r="AH868" s="47"/>
    </row>
    <row r="869" spans="14:34" x14ac:dyDescent="0.45"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  <c r="AB869" s="47"/>
      <c r="AC869" s="47"/>
      <c r="AD869" s="47"/>
      <c r="AE869" s="47"/>
      <c r="AF869" s="47"/>
      <c r="AG869" s="47"/>
      <c r="AH869" s="47"/>
    </row>
    <row r="870" spans="14:34" x14ac:dyDescent="0.45"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  <c r="AB870" s="47"/>
      <c r="AC870" s="47"/>
      <c r="AD870" s="47"/>
      <c r="AE870" s="47"/>
      <c r="AF870" s="47"/>
      <c r="AG870" s="47"/>
      <c r="AH870" s="47"/>
    </row>
    <row r="871" spans="14:34" x14ac:dyDescent="0.45"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  <c r="AB871" s="47"/>
      <c r="AC871" s="47"/>
      <c r="AD871" s="47"/>
      <c r="AE871" s="47"/>
      <c r="AF871" s="47"/>
      <c r="AG871" s="47"/>
      <c r="AH871" s="47"/>
    </row>
    <row r="872" spans="14:34" x14ac:dyDescent="0.45"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  <c r="AB872" s="47"/>
      <c r="AC872" s="47"/>
      <c r="AD872" s="47"/>
      <c r="AE872" s="47"/>
      <c r="AF872" s="47"/>
      <c r="AG872" s="47"/>
      <c r="AH872" s="47"/>
    </row>
    <row r="873" spans="14:34" x14ac:dyDescent="0.45"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  <c r="AB873" s="47"/>
      <c r="AC873" s="47"/>
      <c r="AD873" s="47"/>
      <c r="AE873" s="47"/>
      <c r="AF873" s="47"/>
      <c r="AG873" s="47"/>
      <c r="AH873" s="47"/>
    </row>
    <row r="874" spans="14:34" x14ac:dyDescent="0.45"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  <c r="AB874" s="47"/>
      <c r="AC874" s="47"/>
      <c r="AD874" s="47"/>
      <c r="AE874" s="47"/>
      <c r="AF874" s="47"/>
      <c r="AG874" s="47"/>
      <c r="AH874" s="47"/>
    </row>
    <row r="875" spans="14:34" x14ac:dyDescent="0.45"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  <c r="AB875" s="47"/>
      <c r="AC875" s="47"/>
      <c r="AD875" s="47"/>
      <c r="AE875" s="47"/>
      <c r="AF875" s="47"/>
      <c r="AG875" s="47"/>
      <c r="AH875" s="47"/>
    </row>
    <row r="876" spans="14:34" x14ac:dyDescent="0.45"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47"/>
      <c r="AC876" s="47"/>
      <c r="AD876" s="47"/>
      <c r="AE876" s="47"/>
      <c r="AF876" s="47"/>
      <c r="AG876" s="47"/>
      <c r="AH876" s="47"/>
    </row>
    <row r="877" spans="14:34" x14ac:dyDescent="0.45"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  <c r="AB877" s="47"/>
      <c r="AC877" s="47"/>
      <c r="AD877" s="47"/>
      <c r="AE877" s="47"/>
      <c r="AF877" s="47"/>
      <c r="AG877" s="47"/>
      <c r="AH877" s="47"/>
    </row>
    <row r="878" spans="14:34" x14ac:dyDescent="0.45"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  <c r="AB878" s="47"/>
      <c r="AC878" s="47"/>
      <c r="AD878" s="47"/>
      <c r="AE878" s="47"/>
      <c r="AF878" s="47"/>
      <c r="AG878" s="47"/>
      <c r="AH878" s="47"/>
    </row>
    <row r="879" spans="14:34" x14ac:dyDescent="0.45"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47"/>
      <c r="AC879" s="47"/>
      <c r="AD879" s="47"/>
      <c r="AE879" s="47"/>
      <c r="AF879" s="47"/>
      <c r="AG879" s="47"/>
      <c r="AH879" s="47"/>
    </row>
    <row r="880" spans="14:34" x14ac:dyDescent="0.45"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47"/>
      <c r="AC880" s="47"/>
      <c r="AD880" s="47"/>
      <c r="AE880" s="47"/>
      <c r="AF880" s="47"/>
      <c r="AG880" s="47"/>
      <c r="AH880" s="47"/>
    </row>
    <row r="881" spans="14:34" x14ac:dyDescent="0.45"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47"/>
      <c r="AC881" s="47"/>
      <c r="AD881" s="47"/>
      <c r="AE881" s="47"/>
      <c r="AF881" s="47"/>
      <c r="AG881" s="47"/>
      <c r="AH881" s="47"/>
    </row>
    <row r="882" spans="14:34" x14ac:dyDescent="0.45"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  <c r="AA882" s="47"/>
      <c r="AB882" s="47"/>
      <c r="AC882" s="47"/>
      <c r="AD882" s="47"/>
      <c r="AE882" s="47"/>
      <c r="AF882" s="47"/>
      <c r="AG882" s="47"/>
      <c r="AH882" s="47"/>
    </row>
    <row r="883" spans="14:34" x14ac:dyDescent="0.45"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  <c r="AA883" s="47"/>
      <c r="AB883" s="47"/>
      <c r="AC883" s="47"/>
      <c r="AD883" s="47"/>
      <c r="AE883" s="47"/>
      <c r="AF883" s="47"/>
      <c r="AG883" s="47"/>
      <c r="AH883" s="47"/>
    </row>
    <row r="884" spans="14:34" x14ac:dyDescent="0.45"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  <c r="AA884" s="47"/>
      <c r="AB884" s="47"/>
      <c r="AC884" s="47"/>
      <c r="AD884" s="47"/>
      <c r="AE884" s="47"/>
      <c r="AF884" s="47"/>
      <c r="AG884" s="47"/>
      <c r="AH884" s="47"/>
    </row>
    <row r="885" spans="14:34" x14ac:dyDescent="0.45"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  <c r="AA885" s="47"/>
      <c r="AB885" s="47"/>
      <c r="AC885" s="47"/>
      <c r="AD885" s="47"/>
      <c r="AE885" s="47"/>
      <c r="AF885" s="47"/>
      <c r="AG885" s="47"/>
      <c r="AH885" s="47"/>
    </row>
    <row r="886" spans="14:34" x14ac:dyDescent="0.45"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  <c r="AA886" s="47"/>
      <c r="AB886" s="47"/>
      <c r="AC886" s="47"/>
      <c r="AD886" s="47"/>
      <c r="AE886" s="47"/>
      <c r="AF886" s="47"/>
      <c r="AG886" s="47"/>
      <c r="AH886" s="47"/>
    </row>
    <row r="887" spans="14:34" x14ac:dyDescent="0.45"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  <c r="AA887" s="47"/>
      <c r="AB887" s="47"/>
      <c r="AC887" s="47"/>
      <c r="AD887" s="47"/>
      <c r="AE887" s="47"/>
      <c r="AF887" s="47"/>
      <c r="AG887" s="47"/>
      <c r="AH887" s="47"/>
    </row>
    <row r="888" spans="14:34" x14ac:dyDescent="0.45"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  <c r="AA888" s="47"/>
      <c r="AB888" s="47"/>
      <c r="AC888" s="47"/>
      <c r="AD888" s="47"/>
      <c r="AE888" s="47"/>
      <c r="AF888" s="47"/>
      <c r="AG888" s="47"/>
      <c r="AH888" s="47"/>
    </row>
    <row r="889" spans="14:34" x14ac:dyDescent="0.45"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  <c r="AA889" s="47"/>
      <c r="AB889" s="47"/>
      <c r="AC889" s="47"/>
      <c r="AD889" s="47"/>
      <c r="AE889" s="47"/>
      <c r="AF889" s="47"/>
      <c r="AG889" s="47"/>
      <c r="AH889" s="47"/>
    </row>
    <row r="890" spans="14:34" x14ac:dyDescent="0.45"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  <c r="AA890" s="47"/>
      <c r="AB890" s="47"/>
      <c r="AC890" s="47"/>
      <c r="AD890" s="47"/>
      <c r="AE890" s="47"/>
      <c r="AF890" s="47"/>
      <c r="AG890" s="47"/>
      <c r="AH890" s="47"/>
    </row>
    <row r="891" spans="14:34" x14ac:dyDescent="0.45"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  <c r="AA891" s="47"/>
      <c r="AB891" s="47"/>
      <c r="AC891" s="47"/>
      <c r="AD891" s="47"/>
      <c r="AE891" s="47"/>
      <c r="AF891" s="47"/>
      <c r="AG891" s="47"/>
      <c r="AH891" s="47"/>
    </row>
    <row r="892" spans="14:34" x14ac:dyDescent="0.45"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  <c r="AA892" s="47"/>
      <c r="AB892" s="47"/>
      <c r="AC892" s="47"/>
      <c r="AD892" s="47"/>
      <c r="AE892" s="47"/>
      <c r="AF892" s="47"/>
      <c r="AG892" s="47"/>
      <c r="AH892" s="47"/>
    </row>
    <row r="893" spans="14:34" x14ac:dyDescent="0.45"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  <c r="AA893" s="47"/>
      <c r="AB893" s="47"/>
      <c r="AC893" s="47"/>
      <c r="AD893" s="47"/>
      <c r="AE893" s="47"/>
      <c r="AF893" s="47"/>
      <c r="AG893" s="47"/>
      <c r="AH893" s="47"/>
    </row>
    <row r="894" spans="14:34" x14ac:dyDescent="0.45"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  <c r="AA894" s="47"/>
      <c r="AB894" s="47"/>
      <c r="AC894" s="47"/>
      <c r="AD894" s="47"/>
      <c r="AE894" s="47"/>
      <c r="AF894" s="47"/>
      <c r="AG894" s="47"/>
      <c r="AH894" s="47"/>
    </row>
    <row r="895" spans="14:34" x14ac:dyDescent="0.45"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  <c r="AA895" s="47"/>
      <c r="AB895" s="47"/>
      <c r="AC895" s="47"/>
      <c r="AD895" s="47"/>
      <c r="AE895" s="47"/>
      <c r="AF895" s="47"/>
      <c r="AG895" s="47"/>
      <c r="AH895" s="47"/>
    </row>
    <row r="896" spans="14:34" x14ac:dyDescent="0.45"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  <c r="AA896" s="47"/>
      <c r="AB896" s="47"/>
      <c r="AC896" s="47"/>
      <c r="AD896" s="47"/>
      <c r="AE896" s="47"/>
      <c r="AF896" s="47"/>
      <c r="AG896" s="47"/>
      <c r="AH896" s="47"/>
    </row>
    <row r="897" spans="14:34" x14ac:dyDescent="0.45"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  <c r="AA897" s="47"/>
      <c r="AB897" s="47"/>
      <c r="AC897" s="47"/>
      <c r="AD897" s="47"/>
      <c r="AE897" s="47"/>
      <c r="AF897" s="47"/>
      <c r="AG897" s="47"/>
      <c r="AH897" s="47"/>
    </row>
    <row r="898" spans="14:34" x14ac:dyDescent="0.45"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  <c r="AA898" s="47"/>
      <c r="AB898" s="47"/>
      <c r="AC898" s="47"/>
      <c r="AD898" s="47"/>
      <c r="AE898" s="47"/>
      <c r="AF898" s="47"/>
      <c r="AG898" s="47"/>
      <c r="AH898" s="47"/>
    </row>
    <row r="899" spans="14:34" x14ac:dyDescent="0.45"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  <c r="AA899" s="47"/>
      <c r="AB899" s="47"/>
      <c r="AC899" s="47"/>
      <c r="AD899" s="47"/>
      <c r="AE899" s="47"/>
      <c r="AF899" s="47"/>
      <c r="AG899" s="47"/>
      <c r="AH899" s="47"/>
    </row>
    <row r="900" spans="14:34" x14ac:dyDescent="0.45"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  <c r="AA900" s="47"/>
      <c r="AB900" s="47"/>
      <c r="AC900" s="47"/>
      <c r="AD900" s="47"/>
      <c r="AE900" s="47"/>
      <c r="AF900" s="47"/>
      <c r="AG900" s="47"/>
      <c r="AH900" s="47"/>
    </row>
    <row r="901" spans="14:34" x14ac:dyDescent="0.45"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  <c r="AA901" s="47"/>
      <c r="AB901" s="47"/>
      <c r="AC901" s="47"/>
      <c r="AD901" s="47"/>
      <c r="AE901" s="47"/>
      <c r="AF901" s="47"/>
      <c r="AG901" s="47"/>
      <c r="AH901" s="47"/>
    </row>
    <row r="902" spans="14:34" x14ac:dyDescent="0.45"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  <c r="AA902" s="47"/>
      <c r="AB902" s="47"/>
      <c r="AC902" s="47"/>
      <c r="AD902" s="47"/>
      <c r="AE902" s="47"/>
      <c r="AF902" s="47"/>
      <c r="AG902" s="47"/>
      <c r="AH902" s="47"/>
    </row>
    <row r="903" spans="14:34" x14ac:dyDescent="0.45"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  <c r="AA903" s="47"/>
      <c r="AB903" s="47"/>
      <c r="AC903" s="47"/>
      <c r="AD903" s="47"/>
      <c r="AE903" s="47"/>
      <c r="AF903" s="47"/>
      <c r="AG903" s="47"/>
      <c r="AH903" s="47"/>
    </row>
    <row r="904" spans="14:34" x14ac:dyDescent="0.45"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  <c r="AA904" s="47"/>
      <c r="AB904" s="47"/>
      <c r="AC904" s="47"/>
      <c r="AD904" s="47"/>
      <c r="AE904" s="47"/>
      <c r="AF904" s="47"/>
      <c r="AG904" s="47"/>
      <c r="AH904" s="47"/>
    </row>
    <row r="905" spans="14:34" x14ac:dyDescent="0.45"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  <c r="AA905" s="47"/>
      <c r="AB905" s="47"/>
      <c r="AC905" s="47"/>
      <c r="AD905" s="47"/>
      <c r="AE905" s="47"/>
      <c r="AF905" s="47"/>
      <c r="AG905" s="47"/>
      <c r="AH905" s="47"/>
    </row>
    <row r="906" spans="14:34" x14ac:dyDescent="0.45"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  <c r="AA906" s="47"/>
      <c r="AB906" s="47"/>
      <c r="AC906" s="47"/>
      <c r="AD906" s="47"/>
      <c r="AE906" s="47"/>
      <c r="AF906" s="47"/>
      <c r="AG906" s="47"/>
      <c r="AH906" s="47"/>
    </row>
    <row r="907" spans="14:34" x14ac:dyDescent="0.45"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  <c r="AA907" s="47"/>
      <c r="AB907" s="47"/>
      <c r="AC907" s="47"/>
      <c r="AD907" s="47"/>
      <c r="AE907" s="47"/>
      <c r="AF907" s="47"/>
      <c r="AG907" s="47"/>
      <c r="AH907" s="47"/>
    </row>
    <row r="908" spans="14:34" x14ac:dyDescent="0.45"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  <c r="AA908" s="47"/>
      <c r="AB908" s="47"/>
      <c r="AC908" s="47"/>
      <c r="AD908" s="47"/>
      <c r="AE908" s="47"/>
      <c r="AF908" s="47"/>
      <c r="AG908" s="47"/>
      <c r="AH908" s="47"/>
    </row>
    <row r="909" spans="14:34" x14ac:dyDescent="0.45"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  <c r="AA909" s="47"/>
      <c r="AB909" s="47"/>
      <c r="AC909" s="47"/>
      <c r="AD909" s="47"/>
      <c r="AE909" s="47"/>
      <c r="AF909" s="47"/>
      <c r="AG909" s="47"/>
      <c r="AH909" s="47"/>
    </row>
    <row r="910" spans="14:34" x14ac:dyDescent="0.45"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  <c r="AA910" s="47"/>
      <c r="AB910" s="47"/>
      <c r="AC910" s="47"/>
      <c r="AD910" s="47"/>
      <c r="AE910" s="47"/>
      <c r="AF910" s="47"/>
      <c r="AG910" s="47"/>
      <c r="AH910" s="47"/>
    </row>
    <row r="911" spans="14:34" x14ac:dyDescent="0.45"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  <c r="AA911" s="47"/>
      <c r="AB911" s="47"/>
      <c r="AC911" s="47"/>
      <c r="AD911" s="47"/>
      <c r="AE911" s="47"/>
      <c r="AF911" s="47"/>
      <c r="AG911" s="47"/>
      <c r="AH911" s="47"/>
    </row>
    <row r="912" spans="14:34" x14ac:dyDescent="0.45"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  <c r="AA912" s="47"/>
      <c r="AB912" s="47"/>
      <c r="AC912" s="47"/>
      <c r="AD912" s="47"/>
      <c r="AE912" s="47"/>
      <c r="AF912" s="47"/>
      <c r="AG912" s="47"/>
      <c r="AH912" s="47"/>
    </row>
    <row r="913" spans="14:34" x14ac:dyDescent="0.45"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  <c r="AA913" s="47"/>
      <c r="AB913" s="47"/>
      <c r="AC913" s="47"/>
      <c r="AD913" s="47"/>
      <c r="AE913" s="47"/>
      <c r="AF913" s="47"/>
      <c r="AG913" s="47"/>
      <c r="AH913" s="47"/>
    </row>
    <row r="914" spans="14:34" x14ac:dyDescent="0.45"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  <c r="AA914" s="47"/>
      <c r="AB914" s="47"/>
      <c r="AC914" s="47"/>
      <c r="AD914" s="47"/>
      <c r="AE914" s="47"/>
      <c r="AF914" s="47"/>
      <c r="AG914" s="47"/>
      <c r="AH914" s="47"/>
    </row>
    <row r="915" spans="14:34" x14ac:dyDescent="0.45"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  <c r="AA915" s="47"/>
      <c r="AB915" s="47"/>
      <c r="AC915" s="47"/>
      <c r="AD915" s="47"/>
      <c r="AE915" s="47"/>
      <c r="AF915" s="47"/>
      <c r="AG915" s="47"/>
      <c r="AH915" s="47"/>
    </row>
    <row r="916" spans="14:34" x14ac:dyDescent="0.45"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  <c r="AA916" s="47"/>
      <c r="AB916" s="47"/>
      <c r="AC916" s="47"/>
      <c r="AD916" s="47"/>
      <c r="AE916" s="47"/>
      <c r="AF916" s="47"/>
      <c r="AG916" s="47"/>
      <c r="AH916" s="47"/>
    </row>
    <row r="917" spans="14:34" x14ac:dyDescent="0.45"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  <c r="AA917" s="47"/>
      <c r="AB917" s="47"/>
      <c r="AC917" s="47"/>
      <c r="AD917" s="47"/>
      <c r="AE917" s="47"/>
      <c r="AF917" s="47"/>
      <c r="AG917" s="47"/>
      <c r="AH917" s="47"/>
    </row>
    <row r="918" spans="14:34" x14ac:dyDescent="0.45"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  <c r="AA918" s="47"/>
      <c r="AB918" s="47"/>
      <c r="AC918" s="47"/>
      <c r="AD918" s="47"/>
      <c r="AE918" s="47"/>
      <c r="AF918" s="47"/>
      <c r="AG918" s="47"/>
      <c r="AH918" s="47"/>
    </row>
    <row r="919" spans="14:34" x14ac:dyDescent="0.45"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  <c r="AA919" s="47"/>
      <c r="AB919" s="47"/>
      <c r="AC919" s="47"/>
      <c r="AD919" s="47"/>
      <c r="AE919" s="47"/>
      <c r="AF919" s="47"/>
      <c r="AG919" s="47"/>
      <c r="AH919" s="47"/>
    </row>
    <row r="920" spans="14:34" x14ac:dyDescent="0.45"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  <c r="AA920" s="47"/>
      <c r="AB920" s="47"/>
      <c r="AC920" s="47"/>
      <c r="AD920" s="47"/>
      <c r="AE920" s="47"/>
      <c r="AF920" s="47"/>
      <c r="AG920" s="47"/>
      <c r="AH920" s="47"/>
    </row>
    <row r="921" spans="14:34" x14ac:dyDescent="0.45"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  <c r="AA921" s="47"/>
      <c r="AB921" s="47"/>
      <c r="AC921" s="47"/>
      <c r="AD921" s="47"/>
      <c r="AE921" s="47"/>
      <c r="AF921" s="47"/>
      <c r="AG921" s="47"/>
      <c r="AH921" s="47"/>
    </row>
    <row r="922" spans="14:34" x14ac:dyDescent="0.45"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  <c r="AA922" s="47"/>
      <c r="AB922" s="47"/>
      <c r="AC922" s="47"/>
      <c r="AD922" s="47"/>
      <c r="AE922" s="47"/>
      <c r="AF922" s="47"/>
      <c r="AG922" s="47"/>
      <c r="AH922" s="47"/>
    </row>
    <row r="923" spans="14:34" x14ac:dyDescent="0.45"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  <c r="AA923" s="47"/>
      <c r="AB923" s="47"/>
      <c r="AC923" s="47"/>
      <c r="AD923" s="47"/>
      <c r="AE923" s="47"/>
      <c r="AF923" s="47"/>
      <c r="AG923" s="47"/>
      <c r="AH923" s="47"/>
    </row>
    <row r="924" spans="14:34" x14ac:dyDescent="0.45"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  <c r="AA924" s="47"/>
      <c r="AB924" s="47"/>
      <c r="AC924" s="47"/>
      <c r="AD924" s="47"/>
      <c r="AE924" s="47"/>
      <c r="AF924" s="47"/>
      <c r="AG924" s="47"/>
      <c r="AH924" s="47"/>
    </row>
    <row r="925" spans="14:34" x14ac:dyDescent="0.45"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  <c r="AA925" s="47"/>
      <c r="AB925" s="47"/>
      <c r="AC925" s="47"/>
      <c r="AD925" s="47"/>
      <c r="AE925" s="47"/>
      <c r="AF925" s="47"/>
      <c r="AG925" s="47"/>
      <c r="AH925" s="47"/>
    </row>
    <row r="926" spans="14:34" x14ac:dyDescent="0.45"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  <c r="AA926" s="47"/>
      <c r="AB926" s="47"/>
      <c r="AC926" s="47"/>
      <c r="AD926" s="47"/>
      <c r="AE926" s="47"/>
      <c r="AF926" s="47"/>
      <c r="AG926" s="47"/>
      <c r="AH926" s="47"/>
    </row>
    <row r="927" spans="14:34" x14ac:dyDescent="0.45"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  <c r="AA927" s="47"/>
      <c r="AB927" s="47"/>
      <c r="AC927" s="47"/>
      <c r="AD927" s="47"/>
      <c r="AE927" s="47"/>
      <c r="AF927" s="47"/>
      <c r="AG927" s="47"/>
      <c r="AH927" s="47"/>
    </row>
    <row r="928" spans="14:34" x14ac:dyDescent="0.45"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  <c r="AA928" s="47"/>
      <c r="AB928" s="47"/>
      <c r="AC928" s="47"/>
      <c r="AD928" s="47"/>
      <c r="AE928" s="47"/>
      <c r="AF928" s="47"/>
      <c r="AG928" s="47"/>
      <c r="AH928" s="47"/>
    </row>
    <row r="929" spans="14:34" x14ac:dyDescent="0.45"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  <c r="AA929" s="47"/>
      <c r="AB929" s="47"/>
      <c r="AC929" s="47"/>
      <c r="AD929" s="47"/>
      <c r="AE929" s="47"/>
      <c r="AF929" s="47"/>
      <c r="AG929" s="47"/>
      <c r="AH929" s="47"/>
    </row>
    <row r="930" spans="14:34" x14ac:dyDescent="0.45"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  <c r="AA930" s="47"/>
      <c r="AB930" s="47"/>
      <c r="AC930" s="47"/>
      <c r="AD930" s="47"/>
      <c r="AE930" s="47"/>
      <c r="AF930" s="47"/>
      <c r="AG930" s="47"/>
      <c r="AH930" s="47"/>
    </row>
    <row r="931" spans="14:34" x14ac:dyDescent="0.45"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  <c r="AA931" s="47"/>
      <c r="AB931" s="47"/>
      <c r="AC931" s="47"/>
      <c r="AD931" s="47"/>
      <c r="AE931" s="47"/>
      <c r="AF931" s="47"/>
      <c r="AG931" s="47"/>
      <c r="AH931" s="47"/>
    </row>
    <row r="932" spans="14:34" x14ac:dyDescent="0.45"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  <c r="AA932" s="47"/>
      <c r="AB932" s="47"/>
      <c r="AC932" s="47"/>
      <c r="AD932" s="47"/>
      <c r="AE932" s="47"/>
      <c r="AF932" s="47"/>
      <c r="AG932" s="47"/>
      <c r="AH932" s="47"/>
    </row>
    <row r="933" spans="14:34" x14ac:dyDescent="0.45"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  <c r="AA933" s="47"/>
      <c r="AB933" s="47"/>
      <c r="AC933" s="47"/>
      <c r="AD933" s="47"/>
      <c r="AE933" s="47"/>
      <c r="AF933" s="47"/>
      <c r="AG933" s="47"/>
      <c r="AH933" s="47"/>
    </row>
    <row r="934" spans="14:34" x14ac:dyDescent="0.45"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  <c r="AA934" s="47"/>
      <c r="AB934" s="47"/>
      <c r="AC934" s="47"/>
      <c r="AD934" s="47"/>
      <c r="AE934" s="47"/>
      <c r="AF934" s="47"/>
      <c r="AG934" s="47"/>
      <c r="AH934" s="47"/>
    </row>
    <row r="935" spans="14:34" x14ac:dyDescent="0.45"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  <c r="AA935" s="47"/>
      <c r="AB935" s="47"/>
      <c r="AC935" s="47"/>
      <c r="AD935" s="47"/>
      <c r="AE935" s="47"/>
      <c r="AF935" s="47"/>
      <c r="AG935" s="47"/>
      <c r="AH935" s="47"/>
    </row>
    <row r="936" spans="14:34" x14ac:dyDescent="0.45"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  <c r="AA936" s="47"/>
      <c r="AB936" s="47"/>
      <c r="AC936" s="47"/>
      <c r="AD936" s="47"/>
      <c r="AE936" s="47"/>
      <c r="AF936" s="47"/>
      <c r="AG936" s="47"/>
      <c r="AH936" s="47"/>
    </row>
    <row r="937" spans="14:34" x14ac:dyDescent="0.45"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  <c r="AA937" s="47"/>
      <c r="AB937" s="47"/>
      <c r="AC937" s="47"/>
      <c r="AD937" s="47"/>
      <c r="AE937" s="47"/>
      <c r="AF937" s="47"/>
      <c r="AG937" s="47"/>
      <c r="AH937" s="47"/>
    </row>
    <row r="938" spans="14:34" x14ac:dyDescent="0.45"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  <c r="AA938" s="47"/>
      <c r="AB938" s="47"/>
      <c r="AC938" s="47"/>
      <c r="AD938" s="47"/>
      <c r="AE938" s="47"/>
      <c r="AF938" s="47"/>
      <c r="AG938" s="47"/>
      <c r="AH938" s="47"/>
    </row>
    <row r="939" spans="14:34" x14ac:dyDescent="0.45"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  <c r="AA939" s="47"/>
      <c r="AB939" s="47"/>
      <c r="AC939" s="47"/>
      <c r="AD939" s="47"/>
      <c r="AE939" s="47"/>
      <c r="AF939" s="47"/>
      <c r="AG939" s="47"/>
      <c r="AH939" s="47"/>
    </row>
    <row r="940" spans="14:34" x14ac:dyDescent="0.45"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  <c r="AA940" s="47"/>
      <c r="AB940" s="47"/>
      <c r="AC940" s="47"/>
      <c r="AD940" s="47"/>
      <c r="AE940" s="47"/>
      <c r="AF940" s="47"/>
      <c r="AG940" s="47"/>
      <c r="AH940" s="47"/>
    </row>
    <row r="941" spans="14:34" x14ac:dyDescent="0.45"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  <c r="AA941" s="47"/>
      <c r="AB941" s="47"/>
      <c r="AC941" s="47"/>
      <c r="AD941" s="47"/>
      <c r="AE941" s="47"/>
      <c r="AF941" s="47"/>
      <c r="AG941" s="47"/>
      <c r="AH941" s="47"/>
    </row>
    <row r="942" spans="14:34" x14ac:dyDescent="0.45"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  <c r="AA942" s="47"/>
      <c r="AB942" s="47"/>
      <c r="AC942" s="47"/>
      <c r="AD942" s="47"/>
      <c r="AE942" s="47"/>
      <c r="AF942" s="47"/>
      <c r="AG942" s="47"/>
      <c r="AH942" s="47"/>
    </row>
    <row r="943" spans="14:34" x14ac:dyDescent="0.45"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  <c r="AA943" s="47"/>
      <c r="AB943" s="47"/>
      <c r="AC943" s="47"/>
      <c r="AD943" s="47"/>
      <c r="AE943" s="47"/>
      <c r="AF943" s="47"/>
      <c r="AG943" s="47"/>
      <c r="AH943" s="47"/>
    </row>
    <row r="944" spans="14:34" x14ac:dyDescent="0.45"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  <c r="AA944" s="47"/>
      <c r="AB944" s="47"/>
      <c r="AC944" s="47"/>
      <c r="AD944" s="47"/>
      <c r="AE944" s="47"/>
      <c r="AF944" s="47"/>
      <c r="AG944" s="47"/>
      <c r="AH944" s="47"/>
    </row>
    <row r="945" spans="14:34" x14ac:dyDescent="0.45"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  <c r="AA945" s="47"/>
      <c r="AB945" s="47"/>
      <c r="AC945" s="47"/>
      <c r="AD945" s="47"/>
      <c r="AE945" s="47"/>
      <c r="AF945" s="47"/>
      <c r="AG945" s="47"/>
      <c r="AH945" s="47"/>
    </row>
    <row r="946" spans="14:34" x14ac:dyDescent="0.45"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  <c r="AA946" s="47"/>
      <c r="AB946" s="47"/>
      <c r="AC946" s="47"/>
      <c r="AD946" s="47"/>
      <c r="AE946" s="47"/>
      <c r="AF946" s="47"/>
      <c r="AG946" s="47"/>
      <c r="AH946" s="47"/>
    </row>
    <row r="947" spans="14:34" x14ac:dyDescent="0.45"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  <c r="AA947" s="47"/>
      <c r="AB947" s="47"/>
      <c r="AC947" s="47"/>
      <c r="AD947" s="47"/>
      <c r="AE947" s="47"/>
      <c r="AF947" s="47"/>
      <c r="AG947" s="47"/>
      <c r="AH947" s="47"/>
    </row>
    <row r="948" spans="14:34" x14ac:dyDescent="0.45"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  <c r="AA948" s="47"/>
      <c r="AB948" s="47"/>
      <c r="AC948" s="47"/>
      <c r="AD948" s="47"/>
      <c r="AE948" s="47"/>
      <c r="AF948" s="47"/>
      <c r="AG948" s="47"/>
      <c r="AH948" s="47"/>
    </row>
    <row r="949" spans="14:34" x14ac:dyDescent="0.45"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  <c r="AA949" s="47"/>
      <c r="AB949" s="47"/>
      <c r="AC949" s="47"/>
      <c r="AD949" s="47"/>
      <c r="AE949" s="47"/>
      <c r="AF949" s="47"/>
      <c r="AG949" s="47"/>
      <c r="AH949" s="47"/>
    </row>
    <row r="950" spans="14:34" x14ac:dyDescent="0.45"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  <c r="AA950" s="47"/>
      <c r="AB950" s="47"/>
      <c r="AC950" s="47"/>
      <c r="AD950" s="47"/>
      <c r="AE950" s="47"/>
      <c r="AF950" s="47"/>
      <c r="AG950" s="47"/>
      <c r="AH950" s="47"/>
    </row>
    <row r="951" spans="14:34" x14ac:dyDescent="0.45"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  <c r="AA951" s="47"/>
      <c r="AB951" s="47"/>
      <c r="AC951" s="47"/>
      <c r="AD951" s="47"/>
      <c r="AE951" s="47"/>
      <c r="AF951" s="47"/>
      <c r="AG951" s="47"/>
      <c r="AH951" s="47"/>
    </row>
    <row r="952" spans="14:34" x14ac:dyDescent="0.45"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  <c r="AA952" s="47"/>
      <c r="AB952" s="47"/>
      <c r="AC952" s="47"/>
      <c r="AD952" s="47"/>
      <c r="AE952" s="47"/>
      <c r="AF952" s="47"/>
      <c r="AG952" s="47"/>
      <c r="AH952" s="47"/>
    </row>
    <row r="953" spans="14:34" x14ac:dyDescent="0.45"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  <c r="AA953" s="47"/>
      <c r="AB953" s="47"/>
      <c r="AC953" s="47"/>
      <c r="AD953" s="47"/>
      <c r="AE953" s="47"/>
      <c r="AF953" s="47"/>
      <c r="AG953" s="47"/>
      <c r="AH953" s="47"/>
    </row>
    <row r="954" spans="14:34" x14ac:dyDescent="0.45"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  <c r="AA954" s="47"/>
      <c r="AB954" s="47"/>
      <c r="AC954" s="47"/>
      <c r="AD954" s="47"/>
      <c r="AE954" s="47"/>
      <c r="AF954" s="47"/>
      <c r="AG954" s="47"/>
      <c r="AH954" s="47"/>
    </row>
    <row r="955" spans="14:34" x14ac:dyDescent="0.45"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  <c r="AA955" s="47"/>
      <c r="AB955" s="47"/>
      <c r="AC955" s="47"/>
      <c r="AD955" s="47"/>
      <c r="AE955" s="47"/>
      <c r="AF955" s="47"/>
      <c r="AG955" s="47"/>
      <c r="AH955" s="47"/>
    </row>
    <row r="956" spans="14:34" x14ac:dyDescent="0.45"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  <c r="AA956" s="47"/>
      <c r="AB956" s="47"/>
      <c r="AC956" s="47"/>
      <c r="AD956" s="47"/>
      <c r="AE956" s="47"/>
      <c r="AF956" s="47"/>
      <c r="AG956" s="47"/>
      <c r="AH956" s="47"/>
    </row>
    <row r="957" spans="14:34" x14ac:dyDescent="0.45"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  <c r="AA957" s="47"/>
      <c r="AB957" s="47"/>
      <c r="AC957" s="47"/>
      <c r="AD957" s="47"/>
      <c r="AE957" s="47"/>
      <c r="AF957" s="47"/>
      <c r="AG957" s="47"/>
      <c r="AH957" s="47"/>
    </row>
    <row r="958" spans="14:34" x14ac:dyDescent="0.45"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  <c r="AA958" s="47"/>
      <c r="AB958" s="47"/>
      <c r="AC958" s="47"/>
      <c r="AD958" s="47"/>
      <c r="AE958" s="47"/>
      <c r="AF958" s="47"/>
      <c r="AG958" s="47"/>
      <c r="AH958" s="47"/>
    </row>
    <row r="959" spans="14:34" x14ac:dyDescent="0.45"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  <c r="AA959" s="47"/>
      <c r="AB959" s="47"/>
      <c r="AC959" s="47"/>
      <c r="AD959" s="47"/>
      <c r="AE959" s="47"/>
      <c r="AF959" s="47"/>
      <c r="AG959" s="47"/>
      <c r="AH959" s="47"/>
    </row>
    <row r="960" spans="14:34" x14ac:dyDescent="0.45"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  <c r="AA960" s="47"/>
      <c r="AB960" s="47"/>
      <c r="AC960" s="47"/>
      <c r="AD960" s="47"/>
      <c r="AE960" s="47"/>
      <c r="AF960" s="47"/>
      <c r="AG960" s="47"/>
      <c r="AH960" s="47"/>
    </row>
    <row r="961" spans="14:34" x14ac:dyDescent="0.45"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  <c r="AA961" s="47"/>
      <c r="AB961" s="47"/>
      <c r="AC961" s="47"/>
      <c r="AD961" s="47"/>
      <c r="AE961" s="47"/>
      <c r="AF961" s="47"/>
      <c r="AG961" s="47"/>
      <c r="AH961" s="47"/>
    </row>
    <row r="962" spans="14:34" x14ac:dyDescent="0.45"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  <c r="AA962" s="47"/>
      <c r="AB962" s="47"/>
      <c r="AC962" s="47"/>
      <c r="AD962" s="47"/>
      <c r="AE962" s="47"/>
      <c r="AF962" s="47"/>
      <c r="AG962" s="47"/>
      <c r="AH962" s="47"/>
    </row>
    <row r="963" spans="14:34" x14ac:dyDescent="0.45"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  <c r="AA963" s="47"/>
      <c r="AB963" s="47"/>
      <c r="AC963" s="47"/>
      <c r="AD963" s="47"/>
      <c r="AE963" s="47"/>
      <c r="AF963" s="47"/>
      <c r="AG963" s="47"/>
      <c r="AH963" s="47"/>
    </row>
    <row r="964" spans="14:34" x14ac:dyDescent="0.45"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  <c r="AA964" s="47"/>
      <c r="AB964" s="47"/>
      <c r="AC964" s="47"/>
      <c r="AD964" s="47"/>
      <c r="AE964" s="47"/>
      <c r="AF964" s="47"/>
      <c r="AG964" s="47"/>
      <c r="AH964" s="47"/>
    </row>
    <row r="965" spans="14:34" x14ac:dyDescent="0.45"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  <c r="AA965" s="47"/>
      <c r="AB965" s="47"/>
      <c r="AC965" s="47"/>
      <c r="AD965" s="47"/>
      <c r="AE965" s="47"/>
      <c r="AF965" s="47"/>
      <c r="AG965" s="47"/>
      <c r="AH965" s="47"/>
    </row>
    <row r="966" spans="14:34" x14ac:dyDescent="0.45"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  <c r="AA966" s="47"/>
      <c r="AB966" s="47"/>
      <c r="AC966" s="47"/>
      <c r="AD966" s="47"/>
      <c r="AE966" s="47"/>
      <c r="AF966" s="47"/>
      <c r="AG966" s="47"/>
      <c r="AH966" s="47"/>
    </row>
    <row r="967" spans="14:34" x14ac:dyDescent="0.45"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  <c r="AA967" s="47"/>
      <c r="AB967" s="47"/>
      <c r="AC967" s="47"/>
      <c r="AD967" s="47"/>
      <c r="AE967" s="47"/>
      <c r="AF967" s="47"/>
      <c r="AG967" s="47"/>
      <c r="AH967" s="47"/>
    </row>
    <row r="968" spans="14:34" x14ac:dyDescent="0.45"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  <c r="AA968" s="47"/>
      <c r="AB968" s="47"/>
      <c r="AC968" s="47"/>
      <c r="AD968" s="47"/>
      <c r="AE968" s="47"/>
      <c r="AF968" s="47"/>
      <c r="AG968" s="47"/>
      <c r="AH968" s="47"/>
    </row>
    <row r="969" spans="14:34" x14ac:dyDescent="0.45"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  <c r="AA969" s="47"/>
      <c r="AB969" s="47"/>
      <c r="AC969" s="47"/>
      <c r="AD969" s="47"/>
      <c r="AE969" s="47"/>
      <c r="AF969" s="47"/>
      <c r="AG969" s="47"/>
      <c r="AH969" s="47"/>
    </row>
    <row r="970" spans="14:34" x14ac:dyDescent="0.45"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  <c r="AA970" s="47"/>
      <c r="AB970" s="47"/>
      <c r="AC970" s="47"/>
      <c r="AD970" s="47"/>
      <c r="AE970" s="47"/>
      <c r="AF970" s="47"/>
      <c r="AG970" s="47"/>
      <c r="AH970" s="47"/>
    </row>
    <row r="971" spans="14:34" x14ac:dyDescent="0.45"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  <c r="AA971" s="47"/>
      <c r="AB971" s="47"/>
      <c r="AC971" s="47"/>
      <c r="AD971" s="47"/>
      <c r="AE971" s="47"/>
      <c r="AF971" s="47"/>
      <c r="AG971" s="47"/>
      <c r="AH971" s="47"/>
    </row>
    <row r="972" spans="14:34" x14ac:dyDescent="0.45"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  <c r="AA972" s="47"/>
      <c r="AB972" s="47"/>
      <c r="AC972" s="47"/>
      <c r="AD972" s="47"/>
      <c r="AE972" s="47"/>
      <c r="AF972" s="47"/>
      <c r="AG972" s="47"/>
      <c r="AH972" s="47"/>
    </row>
    <row r="973" spans="14:34" x14ac:dyDescent="0.45"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  <c r="AA973" s="47"/>
      <c r="AB973" s="47"/>
      <c r="AC973" s="47"/>
      <c r="AD973" s="47"/>
      <c r="AE973" s="47"/>
      <c r="AF973" s="47"/>
      <c r="AG973" s="47"/>
      <c r="AH973" s="47"/>
    </row>
    <row r="974" spans="14:34" x14ac:dyDescent="0.45"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  <c r="AA974" s="47"/>
      <c r="AB974" s="47"/>
      <c r="AC974" s="47"/>
      <c r="AD974" s="47"/>
      <c r="AE974" s="47"/>
      <c r="AF974" s="47"/>
      <c r="AG974" s="47"/>
      <c r="AH974" s="47"/>
    </row>
    <row r="975" spans="14:34" x14ac:dyDescent="0.45"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  <c r="AA975" s="47"/>
      <c r="AB975" s="47"/>
      <c r="AC975" s="47"/>
      <c r="AD975" s="47"/>
      <c r="AE975" s="47"/>
      <c r="AF975" s="47"/>
      <c r="AG975" s="47"/>
      <c r="AH975" s="47"/>
    </row>
    <row r="976" spans="14:34" x14ac:dyDescent="0.45"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  <c r="AA976" s="47"/>
      <c r="AB976" s="47"/>
      <c r="AC976" s="47"/>
      <c r="AD976" s="47"/>
      <c r="AE976" s="47"/>
      <c r="AF976" s="47"/>
      <c r="AG976" s="47"/>
      <c r="AH976" s="47"/>
    </row>
    <row r="977" spans="14:34" x14ac:dyDescent="0.45"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  <c r="AA977" s="47"/>
      <c r="AB977" s="47"/>
      <c r="AC977" s="47"/>
      <c r="AD977" s="47"/>
      <c r="AE977" s="47"/>
      <c r="AF977" s="47"/>
      <c r="AG977" s="47"/>
      <c r="AH977" s="47"/>
    </row>
    <row r="978" spans="14:34" x14ac:dyDescent="0.45"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  <c r="AA978" s="47"/>
      <c r="AB978" s="47"/>
      <c r="AC978" s="47"/>
      <c r="AD978" s="47"/>
      <c r="AE978" s="47"/>
      <c r="AF978" s="47"/>
      <c r="AG978" s="47"/>
      <c r="AH978" s="47"/>
    </row>
    <row r="979" spans="14:34" x14ac:dyDescent="0.45"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  <c r="AA979" s="47"/>
      <c r="AB979" s="47"/>
      <c r="AC979" s="47"/>
      <c r="AD979" s="47"/>
      <c r="AE979" s="47"/>
      <c r="AF979" s="47"/>
      <c r="AG979" s="47"/>
      <c r="AH979" s="47"/>
    </row>
    <row r="980" spans="14:34" x14ac:dyDescent="0.45"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  <c r="AA980" s="47"/>
      <c r="AB980" s="47"/>
      <c r="AC980" s="47"/>
      <c r="AD980" s="47"/>
      <c r="AE980" s="47"/>
      <c r="AF980" s="47"/>
      <c r="AG980" s="47"/>
      <c r="AH980" s="47"/>
    </row>
    <row r="981" spans="14:34" x14ac:dyDescent="0.45"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  <c r="AA981" s="47"/>
      <c r="AB981" s="47"/>
      <c r="AC981" s="47"/>
      <c r="AD981" s="47"/>
      <c r="AE981" s="47"/>
      <c r="AF981" s="47"/>
      <c r="AG981" s="47"/>
      <c r="AH981" s="47"/>
    </row>
    <row r="982" spans="14:34" x14ac:dyDescent="0.45"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  <c r="AA982" s="47"/>
      <c r="AB982" s="47"/>
      <c r="AC982" s="47"/>
      <c r="AD982" s="47"/>
      <c r="AE982" s="47"/>
      <c r="AF982" s="47"/>
      <c r="AG982" s="47"/>
      <c r="AH982" s="47"/>
    </row>
    <row r="983" spans="14:34" x14ac:dyDescent="0.45"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  <c r="AA983" s="47"/>
      <c r="AB983" s="47"/>
      <c r="AC983" s="47"/>
      <c r="AD983" s="47"/>
      <c r="AE983" s="47"/>
      <c r="AF983" s="47"/>
      <c r="AG983" s="47"/>
      <c r="AH983" s="47"/>
    </row>
    <row r="984" spans="14:34" x14ac:dyDescent="0.45"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  <c r="AA984" s="47"/>
      <c r="AB984" s="47"/>
      <c r="AC984" s="47"/>
      <c r="AD984" s="47"/>
      <c r="AE984" s="47"/>
      <c r="AF984" s="47"/>
      <c r="AG984" s="47"/>
      <c r="AH984" s="47"/>
    </row>
    <row r="985" spans="14:34" x14ac:dyDescent="0.45"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  <c r="AA985" s="47"/>
      <c r="AB985" s="47"/>
      <c r="AC985" s="47"/>
      <c r="AD985" s="47"/>
      <c r="AE985" s="47"/>
      <c r="AF985" s="47"/>
      <c r="AG985" s="47"/>
      <c r="AH985" s="47"/>
    </row>
    <row r="986" spans="14:34" x14ac:dyDescent="0.45"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  <c r="AA986" s="47"/>
      <c r="AB986" s="47"/>
      <c r="AC986" s="47"/>
      <c r="AD986" s="47"/>
      <c r="AE986" s="47"/>
      <c r="AF986" s="47"/>
      <c r="AG986" s="47"/>
      <c r="AH986" s="47"/>
    </row>
    <row r="987" spans="14:34" x14ac:dyDescent="0.45"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  <c r="AA987" s="47"/>
      <c r="AB987" s="47"/>
      <c r="AC987" s="47"/>
      <c r="AD987" s="47"/>
      <c r="AE987" s="47"/>
      <c r="AF987" s="47"/>
      <c r="AG987" s="47"/>
      <c r="AH987" s="47"/>
    </row>
    <row r="988" spans="14:34" x14ac:dyDescent="0.45"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  <c r="AA988" s="47"/>
      <c r="AB988" s="47"/>
      <c r="AC988" s="47"/>
      <c r="AD988" s="47"/>
      <c r="AE988" s="47"/>
      <c r="AF988" s="47"/>
      <c r="AG988" s="47"/>
      <c r="AH988" s="47"/>
    </row>
    <row r="989" spans="14:34" x14ac:dyDescent="0.45"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  <c r="AA989" s="47"/>
      <c r="AB989" s="47"/>
      <c r="AC989" s="47"/>
      <c r="AD989" s="47"/>
      <c r="AE989" s="47"/>
      <c r="AF989" s="47"/>
      <c r="AG989" s="47"/>
      <c r="AH989" s="47"/>
    </row>
    <row r="990" spans="14:34" x14ac:dyDescent="0.45"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  <c r="AA990" s="47"/>
      <c r="AB990" s="47"/>
      <c r="AC990" s="47"/>
      <c r="AD990" s="47"/>
      <c r="AE990" s="47"/>
      <c r="AF990" s="47"/>
      <c r="AG990" s="47"/>
      <c r="AH990" s="47"/>
    </row>
    <row r="991" spans="14:34" x14ac:dyDescent="0.45"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  <c r="AA991" s="47"/>
      <c r="AB991" s="47"/>
      <c r="AC991" s="47"/>
      <c r="AD991" s="47"/>
      <c r="AE991" s="47"/>
      <c r="AF991" s="47"/>
      <c r="AG991" s="47"/>
      <c r="AH991" s="47"/>
    </row>
    <row r="992" spans="14:34" x14ac:dyDescent="0.45"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  <c r="AA992" s="47"/>
      <c r="AB992" s="47"/>
      <c r="AC992" s="47"/>
      <c r="AD992" s="47"/>
      <c r="AE992" s="47"/>
      <c r="AF992" s="47"/>
      <c r="AG992" s="47"/>
      <c r="AH992" s="47"/>
    </row>
    <row r="993" spans="14:34" x14ac:dyDescent="0.45"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  <c r="AA993" s="47"/>
      <c r="AB993" s="47"/>
      <c r="AC993" s="47"/>
      <c r="AD993" s="47"/>
      <c r="AE993" s="47"/>
      <c r="AF993" s="47"/>
      <c r="AG993" s="47"/>
      <c r="AH993" s="47"/>
    </row>
    <row r="994" spans="14:34" x14ac:dyDescent="0.45"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  <c r="AA994" s="47"/>
      <c r="AB994" s="47"/>
      <c r="AC994" s="47"/>
      <c r="AD994" s="47"/>
      <c r="AE994" s="47"/>
      <c r="AF994" s="47"/>
      <c r="AG994" s="47"/>
      <c r="AH994" s="47"/>
    </row>
    <row r="995" spans="14:34" x14ac:dyDescent="0.45"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  <c r="AA995" s="47"/>
      <c r="AB995" s="47"/>
      <c r="AC995" s="47"/>
      <c r="AD995" s="47"/>
      <c r="AE995" s="47"/>
      <c r="AF995" s="47"/>
      <c r="AG995" s="47"/>
      <c r="AH995" s="47"/>
    </row>
    <row r="996" spans="14:34" x14ac:dyDescent="0.45"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  <c r="AA996" s="47"/>
      <c r="AB996" s="47"/>
      <c r="AC996" s="47"/>
      <c r="AD996" s="47"/>
      <c r="AE996" s="47"/>
      <c r="AF996" s="47"/>
      <c r="AG996" s="47"/>
      <c r="AH996" s="47"/>
    </row>
    <row r="997" spans="14:34" x14ac:dyDescent="0.45"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  <c r="AA997" s="47"/>
      <c r="AB997" s="47"/>
      <c r="AC997" s="47"/>
      <c r="AD997" s="47"/>
      <c r="AE997" s="47"/>
      <c r="AF997" s="47"/>
      <c r="AG997" s="47"/>
      <c r="AH997" s="47"/>
    </row>
    <row r="998" spans="14:34" x14ac:dyDescent="0.45"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  <c r="AA998" s="47"/>
      <c r="AB998" s="47"/>
      <c r="AC998" s="47"/>
      <c r="AD998" s="47"/>
      <c r="AE998" s="47"/>
      <c r="AF998" s="47"/>
      <c r="AG998" s="47"/>
      <c r="AH998" s="47"/>
    </row>
    <row r="999" spans="14:34" x14ac:dyDescent="0.45"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  <c r="AA999" s="47"/>
      <c r="AB999" s="47"/>
      <c r="AC999" s="47"/>
      <c r="AD999" s="47"/>
      <c r="AE999" s="47"/>
      <c r="AF999" s="47"/>
      <c r="AG999" s="47"/>
      <c r="AH999" s="47"/>
    </row>
    <row r="1000" spans="14:34" x14ac:dyDescent="0.45"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  <c r="AA1000" s="47"/>
      <c r="AB1000" s="47"/>
      <c r="AC1000" s="47"/>
      <c r="AD1000" s="47"/>
      <c r="AE1000" s="47"/>
      <c r="AF1000" s="47"/>
      <c r="AG1000" s="47"/>
      <c r="AH1000" s="47"/>
    </row>
    <row r="1001" spans="14:34" x14ac:dyDescent="0.45">
      <c r="N1001" s="47"/>
      <c r="O1001" s="47"/>
      <c r="P1001" s="47"/>
      <c r="Q1001" s="47"/>
      <c r="R1001" s="47"/>
      <c r="S1001" s="47"/>
      <c r="T1001" s="47"/>
      <c r="U1001" s="47"/>
      <c r="V1001" s="47"/>
      <c r="W1001" s="47"/>
      <c r="X1001" s="47"/>
      <c r="Y1001" s="47"/>
      <c r="Z1001" s="47"/>
      <c r="AA1001" s="47"/>
      <c r="AB1001" s="47"/>
      <c r="AC1001" s="47"/>
      <c r="AD1001" s="47"/>
      <c r="AE1001" s="47"/>
      <c r="AF1001" s="47"/>
      <c r="AG1001" s="47"/>
      <c r="AH1001" s="47"/>
    </row>
    <row r="1002" spans="14:34" x14ac:dyDescent="0.45">
      <c r="N1002" s="47"/>
      <c r="O1002" s="47"/>
      <c r="P1002" s="47"/>
      <c r="Q1002" s="47"/>
      <c r="R1002" s="47"/>
      <c r="S1002" s="47"/>
      <c r="T1002" s="47"/>
      <c r="U1002" s="47"/>
      <c r="V1002" s="47"/>
      <c r="W1002" s="47"/>
      <c r="X1002" s="47"/>
      <c r="Y1002" s="47"/>
      <c r="Z1002" s="47"/>
      <c r="AA1002" s="47"/>
      <c r="AB1002" s="47"/>
      <c r="AC1002" s="47"/>
      <c r="AD1002" s="47"/>
      <c r="AE1002" s="47"/>
      <c r="AF1002" s="47"/>
      <c r="AG1002" s="47"/>
      <c r="AH1002" s="47"/>
    </row>
    <row r="1003" spans="14:34" x14ac:dyDescent="0.45">
      <c r="N1003" s="47"/>
      <c r="O1003" s="47"/>
      <c r="P1003" s="47"/>
      <c r="Q1003" s="47"/>
      <c r="R1003" s="47"/>
      <c r="S1003" s="47"/>
      <c r="T1003" s="47"/>
      <c r="U1003" s="47"/>
      <c r="V1003" s="47"/>
      <c r="W1003" s="47"/>
      <c r="X1003" s="47"/>
      <c r="Y1003" s="47"/>
      <c r="Z1003" s="47"/>
      <c r="AA1003" s="47"/>
      <c r="AB1003" s="47"/>
      <c r="AC1003" s="47"/>
      <c r="AD1003" s="47"/>
      <c r="AE1003" s="47"/>
      <c r="AF1003" s="47"/>
      <c r="AG1003" s="47"/>
      <c r="AH1003" s="47"/>
    </row>
  </sheetData>
  <sortState ref="A4:CZ152">
    <sortCondition ref="A4:A152"/>
  </sortState>
  <phoneticPr fontId="2" type="noConversion"/>
  <pageMargins left="0.77" right="0.78740157480314965" top="0.78740157480314965" bottom="0.78740157480314965" header="0.51181102362204722" footer="0.51181102362204722"/>
  <pageSetup paperSize="9" scale="5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38"/>
  <sheetViews>
    <sheetView workbookViewId="0">
      <selection activeCell="B5" sqref="B5:B32"/>
    </sheetView>
  </sheetViews>
  <sheetFormatPr baseColWidth="10" defaultRowHeight="12.75" x14ac:dyDescent="0.2"/>
  <sheetData>
    <row r="3" spans="1:2" x14ac:dyDescent="0.2">
      <c r="A3" s="79" t="s">
        <v>150</v>
      </c>
      <c r="B3" s="79" t="s">
        <v>6</v>
      </c>
    </row>
    <row r="5" spans="1:2" x14ac:dyDescent="0.2">
      <c r="A5">
        <v>1</v>
      </c>
      <c r="B5">
        <v>80</v>
      </c>
    </row>
    <row r="6" spans="1:2" x14ac:dyDescent="0.2">
      <c r="A6">
        <v>2</v>
      </c>
      <c r="B6">
        <v>70</v>
      </c>
    </row>
    <row r="7" spans="1:2" x14ac:dyDescent="0.2">
      <c r="A7">
        <v>3</v>
      </c>
      <c r="B7">
        <v>60</v>
      </c>
    </row>
    <row r="8" spans="1:2" x14ac:dyDescent="0.2">
      <c r="A8">
        <v>4</v>
      </c>
      <c r="B8">
        <v>55</v>
      </c>
    </row>
    <row r="9" spans="1:2" x14ac:dyDescent="0.2">
      <c r="A9">
        <v>5</v>
      </c>
      <c r="B9">
        <v>50</v>
      </c>
    </row>
    <row r="10" spans="1:2" x14ac:dyDescent="0.2">
      <c r="A10">
        <v>6</v>
      </c>
      <c r="B10">
        <v>45</v>
      </c>
    </row>
    <row r="11" spans="1:2" x14ac:dyDescent="0.2">
      <c r="A11">
        <v>7</v>
      </c>
      <c r="B11">
        <v>40</v>
      </c>
    </row>
    <row r="12" spans="1:2" x14ac:dyDescent="0.2">
      <c r="A12">
        <v>8</v>
      </c>
      <c r="B12">
        <v>36</v>
      </c>
    </row>
    <row r="13" spans="1:2" x14ac:dyDescent="0.2">
      <c r="A13">
        <v>9</v>
      </c>
      <c r="B13">
        <v>32</v>
      </c>
    </row>
    <row r="14" spans="1:2" x14ac:dyDescent="0.2">
      <c r="A14">
        <v>10</v>
      </c>
      <c r="B14">
        <v>28</v>
      </c>
    </row>
    <row r="15" spans="1:2" x14ac:dyDescent="0.2">
      <c r="A15">
        <v>11</v>
      </c>
      <c r="B15">
        <v>25</v>
      </c>
    </row>
    <row r="16" spans="1:2" x14ac:dyDescent="0.2">
      <c r="A16">
        <v>12</v>
      </c>
      <c r="B16">
        <v>22</v>
      </c>
    </row>
    <row r="17" spans="1:2" x14ac:dyDescent="0.2">
      <c r="A17">
        <v>13</v>
      </c>
      <c r="B17">
        <v>20</v>
      </c>
    </row>
    <row r="18" spans="1:2" x14ac:dyDescent="0.2">
      <c r="A18">
        <v>14</v>
      </c>
      <c r="B18">
        <v>18</v>
      </c>
    </row>
    <row r="19" spans="1:2" x14ac:dyDescent="0.2">
      <c r="A19">
        <v>15</v>
      </c>
      <c r="B19">
        <v>16</v>
      </c>
    </row>
    <row r="20" spans="1:2" x14ac:dyDescent="0.2">
      <c r="A20">
        <v>16</v>
      </c>
      <c r="B20">
        <v>15</v>
      </c>
    </row>
    <row r="21" spans="1:2" x14ac:dyDescent="0.2">
      <c r="A21">
        <v>17</v>
      </c>
      <c r="B21">
        <v>14</v>
      </c>
    </row>
    <row r="22" spans="1:2" x14ac:dyDescent="0.2">
      <c r="A22">
        <v>18</v>
      </c>
      <c r="B22">
        <v>13</v>
      </c>
    </row>
    <row r="23" spans="1:2" x14ac:dyDescent="0.2">
      <c r="A23">
        <v>19</v>
      </c>
      <c r="B23">
        <v>12</v>
      </c>
    </row>
    <row r="24" spans="1:2" x14ac:dyDescent="0.2">
      <c r="A24">
        <v>20</v>
      </c>
      <c r="B24">
        <v>11</v>
      </c>
    </row>
    <row r="25" spans="1:2" x14ac:dyDescent="0.2">
      <c r="A25">
        <v>21</v>
      </c>
      <c r="B25">
        <v>10</v>
      </c>
    </row>
    <row r="26" spans="1:2" x14ac:dyDescent="0.2">
      <c r="A26">
        <v>22</v>
      </c>
      <c r="B26">
        <v>9</v>
      </c>
    </row>
    <row r="27" spans="1:2" x14ac:dyDescent="0.2">
      <c r="A27">
        <v>23</v>
      </c>
      <c r="B27">
        <v>8</v>
      </c>
    </row>
    <row r="28" spans="1:2" x14ac:dyDescent="0.2">
      <c r="A28">
        <v>24</v>
      </c>
      <c r="B28">
        <v>7</v>
      </c>
    </row>
    <row r="29" spans="1:2" x14ac:dyDescent="0.2">
      <c r="A29">
        <v>25</v>
      </c>
      <c r="B29">
        <v>6</v>
      </c>
    </row>
    <row r="30" spans="1:2" x14ac:dyDescent="0.2">
      <c r="A30">
        <v>26</v>
      </c>
      <c r="B30">
        <v>5</v>
      </c>
    </row>
    <row r="31" spans="1:2" x14ac:dyDescent="0.2">
      <c r="A31">
        <v>27</v>
      </c>
      <c r="B31">
        <v>4</v>
      </c>
    </row>
    <row r="32" spans="1:2" x14ac:dyDescent="0.2">
      <c r="A32">
        <v>28</v>
      </c>
      <c r="B32">
        <v>3</v>
      </c>
    </row>
    <row r="33" spans="1:2" x14ac:dyDescent="0.2">
      <c r="A33">
        <v>29</v>
      </c>
      <c r="B33">
        <v>2</v>
      </c>
    </row>
    <row r="34" spans="1:2" x14ac:dyDescent="0.2">
      <c r="A34">
        <v>30</v>
      </c>
      <c r="B34">
        <v>1</v>
      </c>
    </row>
    <row r="35" spans="1:2" x14ac:dyDescent="0.2">
      <c r="A35">
        <v>31</v>
      </c>
      <c r="B35">
        <v>0</v>
      </c>
    </row>
    <row r="36" spans="1:2" x14ac:dyDescent="0.2">
      <c r="A36">
        <v>32</v>
      </c>
      <c r="B36">
        <v>0</v>
      </c>
    </row>
    <row r="37" spans="1:2" x14ac:dyDescent="0.2">
      <c r="A37">
        <v>33</v>
      </c>
      <c r="B37">
        <v>0</v>
      </c>
    </row>
    <row r="38" spans="1:2" x14ac:dyDescent="0.2">
      <c r="A38" s="79" t="s">
        <v>151</v>
      </c>
      <c r="B38" s="79" t="s">
        <v>151</v>
      </c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Gesamtrangliste</vt:lpstr>
      <vt:lpstr>Punkteverteilung</vt:lpstr>
    </vt:vector>
  </TitlesOfParts>
  <Company>BATIGROUP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hzopfi</dc:creator>
  <cp:lastModifiedBy>Andreas Vögeli</cp:lastModifiedBy>
  <cp:lastPrinted>2007-07-18T13:06:54Z</cp:lastPrinted>
  <dcterms:created xsi:type="dcterms:W3CDTF">2005-10-12T08:37:56Z</dcterms:created>
  <dcterms:modified xsi:type="dcterms:W3CDTF">2018-12-22T15:14:53Z</dcterms:modified>
</cp:coreProperties>
</file>